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HPU\TEACHING\MARS4040_6040\MARS4040_6040_2018\Homeworks\Growth\"/>
    </mc:Choice>
  </mc:AlternateContent>
  <xr:revisionPtr revIDLastSave="0" documentId="8_{7ECA3A97-23B1-45C3-BDE7-B4FE15227606}" xr6:coauthVersionLast="36" xr6:coauthVersionMax="36" xr10:uidLastSave="{00000000-0000-0000-0000-000000000000}"/>
  <bookViews>
    <workbookView xWindow="240" yWindow="30" windowWidth="20115" windowHeight="7740" activeTab="3" xr2:uid="{00000000-000D-0000-FFFF-FFFF00000000}"/>
  </bookViews>
  <sheets>
    <sheet name="mass_g" sheetId="2" r:id="rId1"/>
    <sheet name="wingchord_mm" sheetId="3" r:id="rId2"/>
    <sheet name="body_condition (g per mm)" sheetId="5" r:id="rId3"/>
    <sheet name="summary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3" i="5" l="1"/>
  <c r="B22" i="5"/>
  <c r="B21" i="5"/>
  <c r="B20" i="5"/>
  <c r="B19" i="5"/>
  <c r="C22" i="4"/>
  <c r="C21" i="4"/>
  <c r="C20" i="4"/>
  <c r="C19" i="4"/>
  <c r="C18" i="4"/>
  <c r="C18" i="5"/>
  <c r="C17" i="5"/>
  <c r="C15" i="5"/>
  <c r="C14" i="5"/>
  <c r="C13" i="5"/>
  <c r="C11" i="5"/>
  <c r="C10" i="5"/>
  <c r="C9" i="5"/>
  <c r="C7" i="5"/>
  <c r="C6" i="5"/>
  <c r="C5" i="5"/>
  <c r="C16" i="5"/>
  <c r="C12" i="5"/>
  <c r="C8" i="5"/>
  <c r="P1" i="5"/>
  <c r="O1" i="5"/>
  <c r="N1" i="5"/>
  <c r="M1" i="5"/>
  <c r="L1" i="5"/>
  <c r="K1" i="5"/>
  <c r="J1" i="5"/>
  <c r="I1" i="5"/>
  <c r="H1" i="5"/>
  <c r="G1" i="5"/>
  <c r="F1" i="5"/>
  <c r="E1" i="5"/>
  <c r="P23" i="3" l="1"/>
  <c r="O23" i="3"/>
  <c r="N23" i="3"/>
  <c r="M23" i="3"/>
  <c r="L23" i="3"/>
  <c r="K23" i="3"/>
  <c r="J23" i="3"/>
  <c r="I23" i="3"/>
  <c r="H23" i="3"/>
  <c r="G23" i="3"/>
  <c r="F23" i="3"/>
  <c r="E23" i="3"/>
  <c r="B23" i="3"/>
  <c r="P22" i="3"/>
  <c r="O22" i="3"/>
  <c r="N22" i="3"/>
  <c r="M22" i="3"/>
  <c r="L22" i="3"/>
  <c r="K22" i="3"/>
  <c r="J22" i="3"/>
  <c r="I22" i="3"/>
  <c r="H22" i="3"/>
  <c r="G22" i="3"/>
  <c r="F22" i="3"/>
  <c r="E22" i="3"/>
  <c r="B22" i="3"/>
  <c r="P21" i="3"/>
  <c r="O21" i="3"/>
  <c r="N21" i="3"/>
  <c r="M21" i="3"/>
  <c r="L21" i="3"/>
  <c r="K21" i="3"/>
  <c r="J21" i="3"/>
  <c r="I21" i="3"/>
  <c r="H21" i="3"/>
  <c r="G21" i="3"/>
  <c r="F21" i="3"/>
  <c r="E21" i="3"/>
  <c r="B21" i="3"/>
  <c r="P20" i="3"/>
  <c r="O20" i="3"/>
  <c r="N20" i="3"/>
  <c r="M20" i="3"/>
  <c r="L20" i="3"/>
  <c r="K20" i="3"/>
  <c r="J20" i="3"/>
  <c r="I20" i="3"/>
  <c r="H20" i="3"/>
  <c r="G20" i="3"/>
  <c r="F20" i="3"/>
  <c r="E20" i="3"/>
  <c r="B20" i="3"/>
  <c r="P19" i="3"/>
  <c r="O19" i="3"/>
  <c r="N19" i="3"/>
  <c r="M19" i="3"/>
  <c r="L19" i="3"/>
  <c r="K19" i="3"/>
  <c r="J19" i="3"/>
  <c r="I19" i="3"/>
  <c r="H19" i="3"/>
  <c r="G19" i="3"/>
  <c r="F19" i="3"/>
  <c r="E19" i="3"/>
  <c r="B19" i="3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B23" i="2"/>
  <c r="B22" i="2"/>
  <c r="B21" i="2"/>
  <c r="B20" i="2"/>
  <c r="B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P1" i="2"/>
  <c r="O1" i="2"/>
  <c r="N1" i="2"/>
  <c r="M1" i="2"/>
  <c r="L1" i="2"/>
  <c r="K1" i="2"/>
  <c r="J1" i="2"/>
  <c r="I1" i="2"/>
  <c r="H1" i="2"/>
  <c r="G1" i="2"/>
  <c r="F1" i="2"/>
  <c r="E1" i="2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P1" i="3"/>
  <c r="O1" i="3"/>
  <c r="N1" i="3"/>
  <c r="M1" i="3"/>
  <c r="L1" i="3"/>
  <c r="K1" i="3"/>
  <c r="J1" i="3"/>
  <c r="I1" i="3"/>
  <c r="H1" i="3"/>
  <c r="G1" i="3"/>
  <c r="F1" i="3"/>
  <c r="E1" i="3"/>
</calcChain>
</file>

<file path=xl/sharedStrings.xml><?xml version="1.0" encoding="utf-8"?>
<sst xmlns="http://schemas.openxmlformats.org/spreadsheetml/2006/main" count="70" uniqueCount="28">
  <si>
    <t>Month</t>
  </si>
  <si>
    <t>mean</t>
  </si>
  <si>
    <t>Date</t>
  </si>
  <si>
    <t>median</t>
  </si>
  <si>
    <t>Julian</t>
  </si>
  <si>
    <t>min</t>
  </si>
  <si>
    <t>max</t>
  </si>
  <si>
    <t>Nest#</t>
  </si>
  <si>
    <t>Measurements</t>
  </si>
  <si>
    <t>HatchJulian</t>
  </si>
  <si>
    <t>std</t>
  </si>
  <si>
    <t>Student</t>
  </si>
  <si>
    <t>This is a copy ot the table for question #2.</t>
  </si>
  <si>
    <t>Growth_rate</t>
  </si>
  <si>
    <t>(mass)</t>
  </si>
  <si>
    <t>(wing)</t>
  </si>
  <si>
    <t>Peak_Mass</t>
  </si>
  <si>
    <t>(Date)</t>
  </si>
  <si>
    <t xml:space="preserve">Peak_Mass </t>
  </si>
  <si>
    <t>(grams)</t>
  </si>
  <si>
    <t>Baczenas, JJ</t>
  </si>
  <si>
    <t>McQuaid, Ciera</t>
  </si>
  <si>
    <t>Marchiani, Joelle M.</t>
  </si>
  <si>
    <t>Beebe, Bev</t>
  </si>
  <si>
    <t>Urmston, jenn</t>
  </si>
  <si>
    <t>Wood, Caitryn</t>
  </si>
  <si>
    <t>Hoffman, Jessie</t>
  </si>
  <si>
    <t>Nimz, Ilana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</si>
</sst>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2" borderId="0" xfId="0" applyFont="1" applyFill="1"/>
    <xf numFmtId="1" fontId="5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" fontId="2" fillId="0" borderId="0" xfId="0" applyNumberFormat="1" applyFont="1"/>
    <xf numFmtId="1" fontId="4" fillId="0" borderId="0" xfId="0" applyNumberFormat="1" applyFont="1"/>
    <xf numFmtId="0" fontId="6" fillId="0" borderId="0" xfId="0" applyFont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1" fontId="6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4" fontId="0" fillId="0" borderId="0" xfId="0" applyNumberFormat="1"/>
    <xf numFmtId="0" fontId="0" fillId="0" borderId="1" xfId="0" applyBorder="1"/>
    <xf numFmtId="2" fontId="3" fillId="2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2" xfId="0" applyBorder="1"/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23"/>
  <sheetViews>
    <sheetView workbookViewId="0">
      <selection activeCell="A5" sqref="A5:A23"/>
    </sheetView>
  </sheetViews>
  <sheetFormatPr defaultRowHeight="15" x14ac:dyDescent="0.25"/>
  <cols>
    <col min="1" max="1" width="15.140625" customWidth="1"/>
    <col min="2" max="2" width="17.42578125" customWidth="1"/>
    <col min="3" max="3" width="16.5703125" customWidth="1"/>
  </cols>
  <sheetData>
    <row r="1" spans="1:187" s="6" customFormat="1" x14ac:dyDescent="0.25">
      <c r="D1" s="11" t="s">
        <v>4</v>
      </c>
      <c r="E1" s="4">
        <f>31+28+31+30+31+30+31+E3</f>
        <v>233</v>
      </c>
      <c r="F1" s="4">
        <f>31+28+31+30+31+30+31+F3</f>
        <v>241</v>
      </c>
      <c r="G1" s="4">
        <f>31+28+31+30+31+30+31+31+G3</f>
        <v>248</v>
      </c>
      <c r="H1" s="34">
        <f>31+28+31+30+31+30+31+31+H3</f>
        <v>254</v>
      </c>
      <c r="I1" s="34">
        <f>31+28+31+30+31+30+31+31+I3</f>
        <v>260</v>
      </c>
      <c r="J1" s="34">
        <f>31+28+31+30+31+30+31+31+J3</f>
        <v>267</v>
      </c>
      <c r="K1" s="34">
        <f>31+28+31+30+31+30+31+31+30+K3</f>
        <v>274</v>
      </c>
      <c r="L1" s="34">
        <f>31+28+31+30+31+30+31+31+30+L3</f>
        <v>282</v>
      </c>
      <c r="M1" s="34">
        <f>31+28+31+30+31+30+31+31+30+M3</f>
        <v>289</v>
      </c>
      <c r="N1" s="34">
        <f>31+28+31+30+31+30+31+31+30+N3</f>
        <v>296</v>
      </c>
      <c r="O1" s="34">
        <f>31+28+31+30+31+30+31+31+30+O3</f>
        <v>303</v>
      </c>
      <c r="P1" s="34">
        <f>31+28+31+30+31+30+31+31+30+31+P3</f>
        <v>310</v>
      </c>
    </row>
    <row r="2" spans="1:187" s="2" customFormat="1" x14ac:dyDescent="0.25">
      <c r="D2" s="13" t="s">
        <v>0</v>
      </c>
      <c r="E2" s="35">
        <v>8</v>
      </c>
      <c r="F2" s="35">
        <v>8</v>
      </c>
      <c r="G2" s="35">
        <v>9</v>
      </c>
      <c r="H2" s="35">
        <v>9</v>
      </c>
      <c r="I2" s="35">
        <v>9</v>
      </c>
      <c r="J2" s="35">
        <v>9</v>
      </c>
      <c r="K2" s="3">
        <v>10</v>
      </c>
      <c r="L2" s="35">
        <v>10</v>
      </c>
      <c r="M2" s="35">
        <v>10</v>
      </c>
      <c r="N2" s="3">
        <v>10</v>
      </c>
      <c r="O2" s="3">
        <v>10</v>
      </c>
      <c r="P2" s="3">
        <v>11</v>
      </c>
    </row>
    <row r="3" spans="1:187" s="1" customFormat="1" x14ac:dyDescent="0.25">
      <c r="D3" s="14" t="s">
        <v>2</v>
      </c>
      <c r="E3" s="36">
        <v>21</v>
      </c>
      <c r="F3" s="36">
        <v>29</v>
      </c>
      <c r="G3" s="36">
        <v>5</v>
      </c>
      <c r="H3" s="36">
        <v>11</v>
      </c>
      <c r="I3" s="36">
        <v>17</v>
      </c>
      <c r="J3" s="36">
        <v>24</v>
      </c>
      <c r="K3" s="15">
        <v>1</v>
      </c>
      <c r="L3" s="36">
        <v>9</v>
      </c>
      <c r="M3" s="36">
        <v>16</v>
      </c>
      <c r="N3" s="3">
        <v>23</v>
      </c>
      <c r="O3" s="3">
        <v>30</v>
      </c>
      <c r="P3" s="3">
        <v>6</v>
      </c>
    </row>
    <row r="4" spans="1:187" s="1" customFormat="1" x14ac:dyDescent="0.25">
      <c r="A4" s="1" t="s">
        <v>11</v>
      </c>
      <c r="B4" s="1" t="s">
        <v>9</v>
      </c>
      <c r="C4" s="1" t="s">
        <v>8</v>
      </c>
      <c r="D4" s="14" t="s">
        <v>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7" s="21" customFormat="1" x14ac:dyDescent="0.25">
      <c r="A5" s="44" t="s">
        <v>20</v>
      </c>
      <c r="B5" s="17">
        <v>213.5</v>
      </c>
      <c r="C5" s="17">
        <f t="shared" ref="C5:C18" si="0">COUNT(E5:P5)</f>
        <v>12</v>
      </c>
      <c r="D5" s="28">
        <v>17</v>
      </c>
      <c r="E5" s="17">
        <v>194</v>
      </c>
      <c r="F5" s="17">
        <v>212</v>
      </c>
      <c r="G5" s="17">
        <v>315</v>
      </c>
      <c r="H5" s="17">
        <v>322</v>
      </c>
      <c r="I5" s="17">
        <v>425</v>
      </c>
      <c r="J5" s="19">
        <v>315</v>
      </c>
      <c r="K5" s="17">
        <v>380</v>
      </c>
      <c r="L5" s="24">
        <v>355</v>
      </c>
      <c r="M5" s="17">
        <v>370</v>
      </c>
      <c r="N5" s="17">
        <v>415</v>
      </c>
      <c r="O5" s="17">
        <v>495</v>
      </c>
      <c r="P5" s="17">
        <v>425</v>
      </c>
    </row>
    <row r="6" spans="1:187" s="21" customFormat="1" x14ac:dyDescent="0.25">
      <c r="A6" s="44" t="s">
        <v>21</v>
      </c>
      <c r="B6" s="17">
        <v>213.5</v>
      </c>
      <c r="C6" s="17">
        <f t="shared" si="0"/>
        <v>12</v>
      </c>
      <c r="D6" s="28">
        <v>20</v>
      </c>
      <c r="E6" s="17">
        <v>214</v>
      </c>
      <c r="F6" s="17">
        <v>243</v>
      </c>
      <c r="G6" s="17">
        <v>315</v>
      </c>
      <c r="H6" s="19">
        <v>352</v>
      </c>
      <c r="I6" s="19">
        <v>315</v>
      </c>
      <c r="J6" s="19">
        <v>340</v>
      </c>
      <c r="K6" s="24">
        <v>405</v>
      </c>
      <c r="L6" s="24">
        <v>415</v>
      </c>
      <c r="M6" s="17">
        <v>425</v>
      </c>
      <c r="N6" s="24">
        <v>470</v>
      </c>
      <c r="O6" s="24">
        <v>455</v>
      </c>
      <c r="P6" s="24">
        <v>475</v>
      </c>
    </row>
    <row r="7" spans="1:187" s="21" customFormat="1" x14ac:dyDescent="0.25">
      <c r="A7" s="44" t="s">
        <v>22</v>
      </c>
      <c r="B7" s="17">
        <v>213.5</v>
      </c>
      <c r="C7" s="17">
        <f t="shared" si="0"/>
        <v>12</v>
      </c>
      <c r="D7" s="28">
        <v>32</v>
      </c>
      <c r="E7" s="17">
        <v>200</v>
      </c>
      <c r="F7" s="19">
        <v>320</v>
      </c>
      <c r="G7" s="17">
        <v>316</v>
      </c>
      <c r="H7" s="19">
        <v>365</v>
      </c>
      <c r="I7" s="19">
        <v>302</v>
      </c>
      <c r="J7" s="19">
        <v>410</v>
      </c>
      <c r="K7" s="24">
        <v>460</v>
      </c>
      <c r="L7" s="24">
        <v>545</v>
      </c>
      <c r="M7" s="24">
        <v>440</v>
      </c>
      <c r="N7" s="24">
        <v>547</v>
      </c>
      <c r="O7" s="24">
        <v>550</v>
      </c>
      <c r="P7" s="24">
        <v>485</v>
      </c>
    </row>
    <row r="8" spans="1:187" s="21" customFormat="1" x14ac:dyDescent="0.25">
      <c r="A8" s="44" t="s">
        <v>23</v>
      </c>
      <c r="B8" s="17">
        <v>213.5</v>
      </c>
      <c r="C8" s="17">
        <f t="shared" si="0"/>
        <v>12</v>
      </c>
      <c r="D8" s="28">
        <v>33</v>
      </c>
      <c r="E8" s="17">
        <v>203</v>
      </c>
      <c r="F8" s="17">
        <v>310</v>
      </c>
      <c r="G8" s="17">
        <v>390</v>
      </c>
      <c r="H8" s="19">
        <v>376</v>
      </c>
      <c r="I8" s="19">
        <v>440</v>
      </c>
      <c r="J8" s="19">
        <v>455</v>
      </c>
      <c r="K8" s="24">
        <v>465</v>
      </c>
      <c r="L8" s="24">
        <v>415</v>
      </c>
      <c r="M8" s="24">
        <v>485</v>
      </c>
      <c r="N8" s="24">
        <v>462</v>
      </c>
      <c r="O8" s="24">
        <v>425</v>
      </c>
      <c r="P8" s="24">
        <v>505</v>
      </c>
    </row>
    <row r="9" spans="1:187" s="21" customFormat="1" x14ac:dyDescent="0.25">
      <c r="A9" s="44" t="s">
        <v>24</v>
      </c>
      <c r="B9" s="17">
        <v>213.5</v>
      </c>
      <c r="C9" s="17">
        <f t="shared" si="0"/>
        <v>12</v>
      </c>
      <c r="D9" s="28">
        <v>47</v>
      </c>
      <c r="E9" s="17">
        <v>192</v>
      </c>
      <c r="F9" s="17">
        <v>261</v>
      </c>
      <c r="G9" s="17">
        <v>302</v>
      </c>
      <c r="H9" s="17">
        <v>360</v>
      </c>
      <c r="I9" s="17">
        <v>410</v>
      </c>
      <c r="J9" s="19">
        <v>365</v>
      </c>
      <c r="K9" s="17">
        <v>415</v>
      </c>
      <c r="L9" s="24">
        <v>440</v>
      </c>
      <c r="M9" s="17">
        <v>505</v>
      </c>
      <c r="N9" s="17">
        <v>425</v>
      </c>
      <c r="O9" s="17">
        <v>465</v>
      </c>
      <c r="P9" s="17">
        <v>465</v>
      </c>
      <c r="GE9" s="29"/>
    </row>
    <row r="10" spans="1:187" s="21" customFormat="1" x14ac:dyDescent="0.25">
      <c r="A10" s="44" t="s">
        <v>25</v>
      </c>
      <c r="B10" s="17">
        <v>217</v>
      </c>
      <c r="C10" s="17">
        <f t="shared" si="0"/>
        <v>12</v>
      </c>
      <c r="D10" s="18">
        <v>13</v>
      </c>
      <c r="E10" s="19">
        <v>244</v>
      </c>
      <c r="F10" s="17">
        <v>294</v>
      </c>
      <c r="G10" s="17">
        <v>362</v>
      </c>
      <c r="H10" s="17">
        <v>436</v>
      </c>
      <c r="I10" s="17">
        <v>455</v>
      </c>
      <c r="J10" s="19">
        <v>375</v>
      </c>
      <c r="K10" s="17">
        <v>510</v>
      </c>
      <c r="L10" s="24">
        <v>430</v>
      </c>
      <c r="M10" s="17">
        <v>400</v>
      </c>
      <c r="N10" s="17">
        <v>415</v>
      </c>
      <c r="O10" s="17">
        <v>410</v>
      </c>
      <c r="P10" s="17">
        <v>490</v>
      </c>
    </row>
    <row r="11" spans="1:187" s="21" customFormat="1" x14ac:dyDescent="0.25">
      <c r="A11" s="32" t="s">
        <v>26</v>
      </c>
      <c r="B11" s="17">
        <v>217</v>
      </c>
      <c r="C11" s="17">
        <f t="shared" si="0"/>
        <v>12</v>
      </c>
      <c r="D11" s="28">
        <v>31</v>
      </c>
      <c r="E11" s="17">
        <v>182</v>
      </c>
      <c r="F11" s="17">
        <v>233</v>
      </c>
      <c r="G11" s="17">
        <v>320</v>
      </c>
      <c r="H11" s="19">
        <v>354</v>
      </c>
      <c r="I11" s="19">
        <v>308</v>
      </c>
      <c r="J11" s="19">
        <v>315</v>
      </c>
      <c r="K11" s="24">
        <v>390</v>
      </c>
      <c r="L11" s="24">
        <v>405</v>
      </c>
      <c r="M11" s="17">
        <v>408</v>
      </c>
      <c r="N11" s="24">
        <v>434</v>
      </c>
      <c r="O11" s="24">
        <v>445</v>
      </c>
      <c r="P11" s="24">
        <v>435</v>
      </c>
    </row>
    <row r="12" spans="1:187" s="21" customFormat="1" x14ac:dyDescent="0.25">
      <c r="A12" s="32" t="s">
        <v>27</v>
      </c>
      <c r="B12" s="17">
        <v>217</v>
      </c>
      <c r="C12" s="17">
        <f t="shared" si="0"/>
        <v>12</v>
      </c>
      <c r="D12" s="18">
        <v>117</v>
      </c>
      <c r="E12" s="17">
        <v>160</v>
      </c>
      <c r="F12" s="17">
        <v>228</v>
      </c>
      <c r="G12" s="17">
        <v>295</v>
      </c>
      <c r="H12" s="19">
        <v>305</v>
      </c>
      <c r="I12" s="19">
        <v>275</v>
      </c>
      <c r="J12" s="19">
        <v>405</v>
      </c>
      <c r="K12" s="24">
        <v>375</v>
      </c>
      <c r="L12" s="24">
        <v>370</v>
      </c>
      <c r="M12" s="17">
        <v>405</v>
      </c>
      <c r="N12" s="24">
        <v>455</v>
      </c>
      <c r="O12" s="24">
        <v>430</v>
      </c>
      <c r="P12" s="24">
        <v>500</v>
      </c>
    </row>
    <row r="13" spans="1:187" s="27" customFormat="1" x14ac:dyDescent="0.25">
      <c r="A13" s="32"/>
      <c r="B13" s="17">
        <v>220</v>
      </c>
      <c r="C13" s="17">
        <f t="shared" si="0"/>
        <v>12</v>
      </c>
      <c r="D13" s="28">
        <v>52</v>
      </c>
      <c r="E13" s="17">
        <v>120</v>
      </c>
      <c r="F13" s="17">
        <v>205</v>
      </c>
      <c r="G13" s="17">
        <v>276</v>
      </c>
      <c r="H13" s="17">
        <v>254</v>
      </c>
      <c r="I13" s="17">
        <v>265</v>
      </c>
      <c r="J13" s="19">
        <v>215</v>
      </c>
      <c r="K13" s="17">
        <v>360</v>
      </c>
      <c r="L13" s="24">
        <v>400</v>
      </c>
      <c r="M13" s="17">
        <v>350</v>
      </c>
      <c r="N13" s="17">
        <v>360</v>
      </c>
      <c r="O13" s="17">
        <v>460</v>
      </c>
      <c r="P13" s="17">
        <v>490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</row>
    <row r="14" spans="1:187" s="30" customFormat="1" x14ac:dyDescent="0.25">
      <c r="A14" s="32"/>
      <c r="B14" s="17">
        <v>223.5</v>
      </c>
      <c r="C14" s="17">
        <f t="shared" si="0"/>
        <v>12</v>
      </c>
      <c r="D14" s="28">
        <v>53</v>
      </c>
      <c r="E14" s="17">
        <v>165</v>
      </c>
      <c r="F14" s="17">
        <v>232</v>
      </c>
      <c r="G14" s="17">
        <v>312</v>
      </c>
      <c r="H14" s="17">
        <v>390</v>
      </c>
      <c r="I14" s="17">
        <v>435</v>
      </c>
      <c r="J14" s="19">
        <v>390</v>
      </c>
      <c r="K14" s="17">
        <v>370</v>
      </c>
      <c r="L14" s="24">
        <v>495</v>
      </c>
      <c r="M14" s="17">
        <v>440</v>
      </c>
      <c r="N14" s="17">
        <v>493</v>
      </c>
      <c r="O14" s="17">
        <v>470</v>
      </c>
      <c r="P14" s="17">
        <v>495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1"/>
    </row>
    <row r="15" spans="1:187" s="30" customFormat="1" x14ac:dyDescent="0.25">
      <c r="A15" s="32"/>
      <c r="B15" s="17">
        <v>223.5</v>
      </c>
      <c r="C15" s="17">
        <f t="shared" si="0"/>
        <v>12</v>
      </c>
      <c r="D15" s="28">
        <v>55</v>
      </c>
      <c r="E15" s="17">
        <v>136</v>
      </c>
      <c r="F15" s="17">
        <v>176</v>
      </c>
      <c r="G15" s="17">
        <v>216</v>
      </c>
      <c r="H15" s="17">
        <v>271</v>
      </c>
      <c r="I15" s="17">
        <v>248</v>
      </c>
      <c r="J15" s="19">
        <v>240</v>
      </c>
      <c r="K15" s="17">
        <v>275</v>
      </c>
      <c r="L15" s="24">
        <v>270</v>
      </c>
      <c r="M15" s="17">
        <v>320</v>
      </c>
      <c r="N15" s="17">
        <v>358</v>
      </c>
      <c r="O15" s="17">
        <v>420</v>
      </c>
      <c r="P15" s="17">
        <v>495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1"/>
    </row>
    <row r="16" spans="1:187" s="21" customFormat="1" x14ac:dyDescent="0.25">
      <c r="A16" s="32"/>
      <c r="B16" s="17">
        <v>223.5</v>
      </c>
      <c r="C16" s="17">
        <f t="shared" si="0"/>
        <v>12</v>
      </c>
      <c r="D16" s="18">
        <v>79</v>
      </c>
      <c r="E16" s="17">
        <v>160</v>
      </c>
      <c r="F16" s="17">
        <v>231</v>
      </c>
      <c r="G16" s="17">
        <v>208</v>
      </c>
      <c r="H16" s="17">
        <v>335</v>
      </c>
      <c r="I16" s="17">
        <v>310</v>
      </c>
      <c r="J16" s="19">
        <v>340</v>
      </c>
      <c r="K16" s="17">
        <v>424</v>
      </c>
      <c r="L16" s="24">
        <v>390</v>
      </c>
      <c r="M16" s="17">
        <v>475</v>
      </c>
      <c r="N16" s="17">
        <v>457</v>
      </c>
      <c r="O16" s="17">
        <v>500</v>
      </c>
      <c r="P16" s="17">
        <v>530</v>
      </c>
    </row>
    <row r="17" spans="1:187" s="21" customFormat="1" x14ac:dyDescent="0.25">
      <c r="A17" s="32"/>
      <c r="B17" s="17">
        <v>230.5</v>
      </c>
      <c r="C17" s="17">
        <f t="shared" si="0"/>
        <v>12</v>
      </c>
      <c r="D17" s="18">
        <v>170</v>
      </c>
      <c r="E17" s="17">
        <v>134</v>
      </c>
      <c r="F17" s="17">
        <v>200</v>
      </c>
      <c r="G17" s="17">
        <v>268</v>
      </c>
      <c r="H17" s="19">
        <v>305</v>
      </c>
      <c r="I17" s="19">
        <v>304</v>
      </c>
      <c r="J17" s="19">
        <v>290</v>
      </c>
      <c r="K17" s="24">
        <v>312</v>
      </c>
      <c r="L17" s="24">
        <v>395</v>
      </c>
      <c r="M17" s="17">
        <v>390</v>
      </c>
      <c r="N17" s="24">
        <v>500</v>
      </c>
      <c r="O17" s="24">
        <v>500</v>
      </c>
      <c r="P17" s="24">
        <v>475</v>
      </c>
      <c r="GE17" s="22"/>
    </row>
    <row r="18" spans="1:187" s="30" customFormat="1" x14ac:dyDescent="0.25">
      <c r="A18" s="32"/>
      <c r="B18" s="17">
        <v>230.5</v>
      </c>
      <c r="C18" s="17">
        <f t="shared" si="0"/>
        <v>12</v>
      </c>
      <c r="D18" s="18">
        <v>208</v>
      </c>
      <c r="E18" s="17">
        <v>158</v>
      </c>
      <c r="F18" s="17">
        <v>252</v>
      </c>
      <c r="G18" s="17">
        <v>236</v>
      </c>
      <c r="H18" s="19">
        <v>218</v>
      </c>
      <c r="I18" s="19">
        <v>254</v>
      </c>
      <c r="J18" s="19">
        <v>335</v>
      </c>
      <c r="K18" s="24">
        <v>325</v>
      </c>
      <c r="L18" s="24">
        <v>335</v>
      </c>
      <c r="M18" s="17">
        <v>260</v>
      </c>
      <c r="N18" s="24">
        <v>378</v>
      </c>
      <c r="O18" s="24">
        <v>385</v>
      </c>
      <c r="P18" s="24">
        <v>460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</row>
    <row r="19" spans="1:187" x14ac:dyDescent="0.25">
      <c r="A19" s="10"/>
      <c r="B19">
        <f>MEDIAN(B5:B18)</f>
        <v>217</v>
      </c>
      <c r="E19">
        <f t="shared" ref="E19:P19" si="1">MEDIAN(E5:E18)</f>
        <v>173.5</v>
      </c>
      <c r="F19">
        <f t="shared" si="1"/>
        <v>232.5</v>
      </c>
      <c r="G19">
        <f t="shared" si="1"/>
        <v>307</v>
      </c>
      <c r="H19">
        <f t="shared" si="1"/>
        <v>343.5</v>
      </c>
      <c r="I19">
        <f t="shared" si="1"/>
        <v>309</v>
      </c>
      <c r="J19">
        <f t="shared" si="1"/>
        <v>340</v>
      </c>
      <c r="K19">
        <f t="shared" si="1"/>
        <v>385</v>
      </c>
      <c r="L19">
        <f t="shared" si="1"/>
        <v>402.5</v>
      </c>
      <c r="M19">
        <f t="shared" si="1"/>
        <v>406.5</v>
      </c>
      <c r="N19">
        <f t="shared" si="1"/>
        <v>444.5</v>
      </c>
      <c r="O19">
        <f t="shared" si="1"/>
        <v>457.5</v>
      </c>
      <c r="P19">
        <f t="shared" si="1"/>
        <v>487.5</v>
      </c>
    </row>
    <row r="20" spans="1:187" x14ac:dyDescent="0.25">
      <c r="A20" s="10"/>
      <c r="B20" s="31">
        <f>AVERAGE(B5:B18)</f>
        <v>219.28571428571428</v>
      </c>
      <c r="E20" s="31">
        <f t="shared" ref="E20:P20" si="2">AVERAGE(E5:E18)</f>
        <v>175.85714285714286</v>
      </c>
      <c r="F20" s="31">
        <f t="shared" si="2"/>
        <v>242.64285714285714</v>
      </c>
      <c r="G20" s="31">
        <f t="shared" si="2"/>
        <v>295.07142857142856</v>
      </c>
      <c r="H20" s="31">
        <f t="shared" si="2"/>
        <v>331.64285714285717</v>
      </c>
      <c r="I20" s="31">
        <f t="shared" si="2"/>
        <v>339</v>
      </c>
      <c r="J20" s="31">
        <f t="shared" si="2"/>
        <v>342.14285714285717</v>
      </c>
      <c r="K20" s="31">
        <f t="shared" si="2"/>
        <v>390.42857142857144</v>
      </c>
      <c r="L20" s="31">
        <f t="shared" si="2"/>
        <v>404.28571428571428</v>
      </c>
      <c r="M20" s="31">
        <f t="shared" si="2"/>
        <v>405.21428571428572</v>
      </c>
      <c r="N20" s="31">
        <f t="shared" si="2"/>
        <v>440.64285714285717</v>
      </c>
      <c r="O20" s="31">
        <f t="shared" si="2"/>
        <v>457.85714285714283</v>
      </c>
      <c r="P20" s="31">
        <f t="shared" si="2"/>
        <v>480.35714285714283</v>
      </c>
    </row>
    <row r="21" spans="1:187" x14ac:dyDescent="0.25">
      <c r="A21" s="10"/>
      <c r="B21" s="31">
        <f>STDEV(B5:B18)</f>
        <v>6.1291054866052077</v>
      </c>
      <c r="E21" s="31">
        <f t="shared" ref="E21:P21" si="3">STDEV(E5:E18)</f>
        <v>34.469288767421155</v>
      </c>
      <c r="F21" s="31">
        <f t="shared" si="3"/>
        <v>41.837795100854699</v>
      </c>
      <c r="G21" s="31">
        <f t="shared" si="3"/>
        <v>51.215178467857655</v>
      </c>
      <c r="H21" s="31">
        <f t="shared" si="3"/>
        <v>57.672293231615207</v>
      </c>
      <c r="I21" s="31">
        <f t="shared" si="3"/>
        <v>76.137527389081114</v>
      </c>
      <c r="J21" s="31">
        <f t="shared" si="3"/>
        <v>65.65393788981406</v>
      </c>
      <c r="K21" s="31">
        <f t="shared" si="3"/>
        <v>63.298698839117378</v>
      </c>
      <c r="L21" s="31">
        <f t="shared" si="3"/>
        <v>66.183228844019013</v>
      </c>
      <c r="M21" s="31">
        <f t="shared" si="3"/>
        <v>66.163176571760403</v>
      </c>
      <c r="N21" s="31">
        <f t="shared" si="3"/>
        <v>54.228302492414201</v>
      </c>
      <c r="O21" s="31">
        <f t="shared" si="3"/>
        <v>43.576382352153779</v>
      </c>
      <c r="P21" s="31">
        <f t="shared" si="3"/>
        <v>27.62832198712357</v>
      </c>
    </row>
    <row r="22" spans="1:187" x14ac:dyDescent="0.25">
      <c r="A22" s="10"/>
      <c r="B22">
        <f>MIN(B5:B18)</f>
        <v>213.5</v>
      </c>
      <c r="E22">
        <f t="shared" ref="E22:P22" si="4">MIN(E5:E18)</f>
        <v>120</v>
      </c>
      <c r="F22">
        <f t="shared" si="4"/>
        <v>176</v>
      </c>
      <c r="G22">
        <f t="shared" si="4"/>
        <v>208</v>
      </c>
      <c r="H22">
        <f t="shared" si="4"/>
        <v>218</v>
      </c>
      <c r="I22">
        <f t="shared" si="4"/>
        <v>248</v>
      </c>
      <c r="J22">
        <f t="shared" si="4"/>
        <v>215</v>
      </c>
      <c r="K22">
        <f t="shared" si="4"/>
        <v>275</v>
      </c>
      <c r="L22">
        <f t="shared" si="4"/>
        <v>270</v>
      </c>
      <c r="M22">
        <f t="shared" si="4"/>
        <v>260</v>
      </c>
      <c r="N22">
        <f t="shared" si="4"/>
        <v>358</v>
      </c>
      <c r="O22">
        <f t="shared" si="4"/>
        <v>385</v>
      </c>
      <c r="P22">
        <f t="shared" si="4"/>
        <v>425</v>
      </c>
    </row>
    <row r="23" spans="1:187" x14ac:dyDescent="0.25">
      <c r="A23" s="10"/>
      <c r="B23">
        <f>MAX(B5:B18)</f>
        <v>230.5</v>
      </c>
      <c r="E23">
        <f t="shared" ref="E23:P23" si="5">MAX(E5:E18)</f>
        <v>244</v>
      </c>
      <c r="F23">
        <f t="shared" si="5"/>
        <v>320</v>
      </c>
      <c r="G23">
        <f t="shared" si="5"/>
        <v>390</v>
      </c>
      <c r="H23">
        <f t="shared" si="5"/>
        <v>436</v>
      </c>
      <c r="I23">
        <f t="shared" si="5"/>
        <v>455</v>
      </c>
      <c r="J23">
        <f t="shared" si="5"/>
        <v>455</v>
      </c>
      <c r="K23">
        <f t="shared" si="5"/>
        <v>510</v>
      </c>
      <c r="L23">
        <f t="shared" si="5"/>
        <v>545</v>
      </c>
      <c r="M23">
        <f t="shared" si="5"/>
        <v>505</v>
      </c>
      <c r="N23">
        <f t="shared" si="5"/>
        <v>547</v>
      </c>
      <c r="O23">
        <f t="shared" si="5"/>
        <v>550</v>
      </c>
      <c r="P23">
        <f t="shared" si="5"/>
        <v>530</v>
      </c>
    </row>
  </sheetData>
  <sortState ref="B6:IA34">
    <sortCondition ref="B6:B3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A23"/>
  <sheetViews>
    <sheetView workbookViewId="0">
      <selection activeCell="A5" sqref="A5:A23"/>
    </sheetView>
  </sheetViews>
  <sheetFormatPr defaultRowHeight="15" x14ac:dyDescent="0.25"/>
  <cols>
    <col min="1" max="1" width="17.7109375" customWidth="1"/>
    <col min="3" max="3" width="19" customWidth="1"/>
  </cols>
  <sheetData>
    <row r="1" spans="1:235" s="6" customFormat="1" x14ac:dyDescent="0.25">
      <c r="D1" s="11" t="s">
        <v>4</v>
      </c>
      <c r="E1" s="11">
        <f>31+28+31+30+31+30+31+E3</f>
        <v>233</v>
      </c>
      <c r="F1" s="11">
        <f>31+28+31+30+31+30+31+F3</f>
        <v>241</v>
      </c>
      <c r="G1" s="11">
        <f>31+28+31+30+31+30+31+31+G3</f>
        <v>248</v>
      </c>
      <c r="H1" s="12">
        <f>31+28+31+30+31+30+31+31+H3</f>
        <v>254</v>
      </c>
      <c r="I1" s="12">
        <f>31+28+31+30+31+30+31+31+I3</f>
        <v>260</v>
      </c>
      <c r="J1" s="12">
        <f>31+28+31+30+31+30+31+31+J3</f>
        <v>267</v>
      </c>
      <c r="K1" s="12">
        <f>31+28+31+30+31+30+31+31+30+K3</f>
        <v>274</v>
      </c>
      <c r="L1" s="12">
        <f>31+28+31+30+31+30+31+31+30+L3</f>
        <v>282</v>
      </c>
      <c r="M1" s="12">
        <f>31+28+31+30+31+30+31+31+30+M3</f>
        <v>289</v>
      </c>
      <c r="N1" s="12">
        <f>31+28+31+30+31+30+31+31+30+N3</f>
        <v>296</v>
      </c>
      <c r="O1" s="12">
        <f>31+28+31+30+31+30+31+31+30+O3</f>
        <v>303</v>
      </c>
      <c r="P1" s="12">
        <f>31+28+31+30+31+30+31+31+30+31+P3</f>
        <v>310</v>
      </c>
      <c r="Q1" s="12"/>
      <c r="R1" s="12"/>
      <c r="S1" s="8"/>
      <c r="T1" s="8"/>
      <c r="U1" s="8"/>
      <c r="V1" s="7"/>
      <c r="W1" s="9"/>
      <c r="X1" s="9"/>
      <c r="AB1" s="10"/>
      <c r="AC1" s="10"/>
    </row>
    <row r="2" spans="1:235" s="2" customFormat="1" x14ac:dyDescent="0.25">
      <c r="D2" s="13" t="s">
        <v>0</v>
      </c>
      <c r="E2" s="13">
        <v>8</v>
      </c>
      <c r="F2" s="13">
        <v>8</v>
      </c>
      <c r="G2" s="13">
        <v>9</v>
      </c>
      <c r="H2" s="13">
        <v>9</v>
      </c>
      <c r="I2" s="13">
        <v>9</v>
      </c>
      <c r="J2" s="13">
        <v>9</v>
      </c>
      <c r="K2" s="2">
        <v>10</v>
      </c>
      <c r="L2" s="13">
        <v>10</v>
      </c>
      <c r="M2" s="13">
        <v>10</v>
      </c>
      <c r="N2" s="2">
        <v>10</v>
      </c>
      <c r="O2" s="2">
        <v>10</v>
      </c>
      <c r="P2" s="2">
        <v>11</v>
      </c>
      <c r="U2" s="5"/>
      <c r="V2" s="5"/>
      <c r="Y2" s="13"/>
      <c r="Z2" s="14"/>
      <c r="AA2" s="14"/>
      <c r="AB2" s="3"/>
      <c r="AC2" s="3"/>
    </row>
    <row r="3" spans="1:235" s="1" customFormat="1" x14ac:dyDescent="0.25">
      <c r="D3" s="14" t="s">
        <v>2</v>
      </c>
      <c r="E3" s="14">
        <v>21</v>
      </c>
      <c r="F3" s="14">
        <v>29</v>
      </c>
      <c r="G3" s="14">
        <v>5</v>
      </c>
      <c r="H3" s="14">
        <v>11</v>
      </c>
      <c r="I3" s="14">
        <v>17</v>
      </c>
      <c r="J3" s="14">
        <v>24</v>
      </c>
      <c r="K3" s="1">
        <v>1</v>
      </c>
      <c r="L3" s="14">
        <v>9</v>
      </c>
      <c r="M3" s="14">
        <v>16</v>
      </c>
      <c r="N3" s="2">
        <v>23</v>
      </c>
      <c r="O3" s="2">
        <v>30</v>
      </c>
      <c r="P3" s="2">
        <v>6</v>
      </c>
      <c r="Q3" s="2"/>
      <c r="R3" s="2"/>
      <c r="S3" s="2"/>
      <c r="T3" s="2"/>
      <c r="U3" s="5"/>
      <c r="V3" s="5"/>
      <c r="W3" s="2"/>
      <c r="X3" s="2"/>
      <c r="Y3" s="14"/>
      <c r="Z3" s="14"/>
      <c r="AA3" s="14"/>
      <c r="AB3" s="15"/>
      <c r="AC3" s="15"/>
    </row>
    <row r="4" spans="1:235" s="1" customFormat="1" x14ac:dyDescent="0.25">
      <c r="A4" s="1" t="s">
        <v>11</v>
      </c>
      <c r="B4" s="1" t="s">
        <v>9</v>
      </c>
      <c r="C4" s="1" t="s">
        <v>8</v>
      </c>
      <c r="D4" s="14" t="s">
        <v>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235" s="21" customFormat="1" x14ac:dyDescent="0.25">
      <c r="A5" s="44" t="s">
        <v>20</v>
      </c>
      <c r="B5" s="17">
        <v>213.5</v>
      </c>
      <c r="C5" s="17">
        <f t="shared" ref="C5:C18" si="0">COUNT(E5:P5)</f>
        <v>12</v>
      </c>
      <c r="D5" s="28">
        <v>17</v>
      </c>
      <c r="E5" s="17">
        <v>40</v>
      </c>
      <c r="F5" s="17">
        <v>50</v>
      </c>
      <c r="G5" s="17">
        <v>63</v>
      </c>
      <c r="H5" s="17">
        <v>74</v>
      </c>
      <c r="I5" s="17">
        <v>95</v>
      </c>
      <c r="J5" s="17">
        <v>116</v>
      </c>
      <c r="K5" s="17">
        <v>139</v>
      </c>
      <c r="L5" s="17">
        <v>152</v>
      </c>
      <c r="M5" s="17">
        <v>181</v>
      </c>
      <c r="N5" s="17">
        <v>201</v>
      </c>
      <c r="O5" s="17">
        <v>234</v>
      </c>
      <c r="P5" s="17">
        <v>259</v>
      </c>
      <c r="U5" s="22"/>
      <c r="V5" s="22"/>
      <c r="W5" s="23"/>
      <c r="X5" s="23"/>
      <c r="Y5" s="17"/>
    </row>
    <row r="6" spans="1:235" s="21" customFormat="1" x14ac:dyDescent="0.25">
      <c r="A6" s="44" t="s">
        <v>21</v>
      </c>
      <c r="B6" s="17">
        <v>213.5</v>
      </c>
      <c r="C6" s="17">
        <f t="shared" si="0"/>
        <v>12</v>
      </c>
      <c r="D6" s="28">
        <v>20</v>
      </c>
      <c r="E6" s="17">
        <v>40</v>
      </c>
      <c r="F6" s="17">
        <v>44</v>
      </c>
      <c r="G6" s="17">
        <v>57</v>
      </c>
      <c r="H6" s="19">
        <v>68</v>
      </c>
      <c r="I6" s="19">
        <v>79</v>
      </c>
      <c r="J6" s="23">
        <v>104</v>
      </c>
      <c r="K6" s="24">
        <v>121</v>
      </c>
      <c r="L6" s="17">
        <v>144</v>
      </c>
      <c r="M6" s="24">
        <v>178</v>
      </c>
      <c r="N6" s="24">
        <v>211</v>
      </c>
      <c r="O6" s="17">
        <v>228</v>
      </c>
      <c r="P6" s="17">
        <v>252</v>
      </c>
      <c r="Q6" s="20"/>
      <c r="R6" s="20"/>
      <c r="U6" s="22"/>
      <c r="V6" s="22"/>
      <c r="Y6" s="17"/>
      <c r="AC6" s="24"/>
    </row>
    <row r="7" spans="1:235" s="21" customFormat="1" x14ac:dyDescent="0.25">
      <c r="A7" s="44" t="s">
        <v>22</v>
      </c>
      <c r="B7" s="17">
        <v>213.5</v>
      </c>
      <c r="C7" s="17">
        <f t="shared" si="0"/>
        <v>12</v>
      </c>
      <c r="D7" s="28">
        <v>32</v>
      </c>
      <c r="E7" s="19">
        <v>45</v>
      </c>
      <c r="F7" s="19">
        <v>52</v>
      </c>
      <c r="G7" s="19">
        <v>61</v>
      </c>
      <c r="H7" s="19">
        <v>73</v>
      </c>
      <c r="I7" s="19">
        <v>78</v>
      </c>
      <c r="J7" s="17">
        <v>100</v>
      </c>
      <c r="K7" s="24">
        <v>125</v>
      </c>
      <c r="L7" s="24">
        <v>145</v>
      </c>
      <c r="M7" s="24">
        <v>160</v>
      </c>
      <c r="N7" s="24">
        <v>185</v>
      </c>
      <c r="O7" s="24">
        <v>213</v>
      </c>
      <c r="P7" s="24">
        <v>247</v>
      </c>
      <c r="Q7" s="20"/>
      <c r="R7" s="20"/>
      <c r="S7" s="20"/>
      <c r="T7" s="20"/>
      <c r="U7" s="25"/>
      <c r="V7" s="25"/>
      <c r="W7" s="23"/>
      <c r="X7" s="23"/>
      <c r="Y7" s="17"/>
      <c r="AB7" s="20"/>
      <c r="AC7" s="24"/>
    </row>
    <row r="8" spans="1:235" s="21" customFormat="1" x14ac:dyDescent="0.25">
      <c r="A8" s="44" t="s">
        <v>23</v>
      </c>
      <c r="B8" s="17">
        <v>213.5</v>
      </c>
      <c r="C8" s="17">
        <f t="shared" si="0"/>
        <v>12</v>
      </c>
      <c r="D8" s="28">
        <v>33</v>
      </c>
      <c r="E8" s="17">
        <v>40</v>
      </c>
      <c r="F8" s="17">
        <v>55</v>
      </c>
      <c r="G8" s="17">
        <v>66</v>
      </c>
      <c r="H8" s="17">
        <v>79</v>
      </c>
      <c r="I8" s="17">
        <v>89</v>
      </c>
      <c r="J8" s="17">
        <v>122</v>
      </c>
      <c r="K8" s="17">
        <v>135</v>
      </c>
      <c r="L8" s="17">
        <v>153</v>
      </c>
      <c r="M8" s="17">
        <v>181</v>
      </c>
      <c r="N8" s="17">
        <v>201</v>
      </c>
      <c r="O8" s="17">
        <v>230</v>
      </c>
      <c r="P8" s="17">
        <v>261</v>
      </c>
      <c r="Q8" s="20"/>
      <c r="R8" s="20"/>
      <c r="S8" s="20"/>
      <c r="T8" s="20"/>
      <c r="U8" s="25"/>
      <c r="V8" s="25"/>
      <c r="W8" s="23"/>
      <c r="X8" s="23"/>
      <c r="Y8" s="17"/>
      <c r="AB8" s="20"/>
      <c r="AC8" s="24"/>
    </row>
    <row r="9" spans="1:235" s="21" customFormat="1" x14ac:dyDescent="0.25">
      <c r="A9" s="44" t="s">
        <v>24</v>
      </c>
      <c r="B9" s="17">
        <v>213.5</v>
      </c>
      <c r="C9" s="17">
        <f t="shared" si="0"/>
        <v>12</v>
      </c>
      <c r="D9" s="28">
        <v>47</v>
      </c>
      <c r="E9" s="17">
        <v>34</v>
      </c>
      <c r="F9" s="17">
        <v>50</v>
      </c>
      <c r="G9" s="17">
        <v>62</v>
      </c>
      <c r="H9" s="17">
        <v>73</v>
      </c>
      <c r="I9" s="17">
        <v>85</v>
      </c>
      <c r="J9" s="17">
        <v>105</v>
      </c>
      <c r="K9" s="17">
        <v>124</v>
      </c>
      <c r="L9" s="17">
        <v>142</v>
      </c>
      <c r="M9" s="17">
        <v>160</v>
      </c>
      <c r="N9" s="17">
        <v>192</v>
      </c>
      <c r="O9" s="17">
        <v>220</v>
      </c>
      <c r="P9" s="17">
        <v>245</v>
      </c>
      <c r="U9" s="22"/>
      <c r="V9" s="22"/>
      <c r="W9" s="23"/>
      <c r="X9" s="23"/>
      <c r="Y9" s="17"/>
      <c r="IA9" s="29"/>
    </row>
    <row r="10" spans="1:235" s="21" customFormat="1" x14ac:dyDescent="0.25">
      <c r="A10" s="44" t="s">
        <v>25</v>
      </c>
      <c r="B10" s="17">
        <v>217</v>
      </c>
      <c r="C10" s="17">
        <f t="shared" si="0"/>
        <v>12</v>
      </c>
      <c r="D10" s="18">
        <v>13</v>
      </c>
      <c r="E10" s="17">
        <v>41</v>
      </c>
      <c r="F10" s="17">
        <v>52</v>
      </c>
      <c r="G10" s="17">
        <v>64</v>
      </c>
      <c r="H10" s="17">
        <v>75</v>
      </c>
      <c r="I10" s="17">
        <v>101</v>
      </c>
      <c r="J10" s="23">
        <v>121</v>
      </c>
      <c r="K10" s="17">
        <v>142</v>
      </c>
      <c r="L10" s="17">
        <v>153</v>
      </c>
      <c r="M10" s="17">
        <v>174</v>
      </c>
      <c r="N10" s="17">
        <v>204</v>
      </c>
      <c r="O10" s="17">
        <v>230</v>
      </c>
      <c r="P10" s="17">
        <v>258</v>
      </c>
      <c r="U10" s="22"/>
      <c r="V10" s="22"/>
      <c r="W10" s="23"/>
      <c r="X10" s="23"/>
      <c r="Y10" s="23"/>
    </row>
    <row r="11" spans="1:235" s="21" customFormat="1" x14ac:dyDescent="0.25">
      <c r="A11" s="32" t="s">
        <v>26</v>
      </c>
      <c r="B11" s="17">
        <v>217</v>
      </c>
      <c r="C11" s="17">
        <f t="shared" si="0"/>
        <v>12</v>
      </c>
      <c r="D11" s="28">
        <v>31</v>
      </c>
      <c r="E11" s="17">
        <v>38</v>
      </c>
      <c r="F11" s="17">
        <v>47</v>
      </c>
      <c r="G11" s="17">
        <v>58</v>
      </c>
      <c r="H11" s="19">
        <v>71</v>
      </c>
      <c r="I11" s="19">
        <v>86</v>
      </c>
      <c r="J11" s="17">
        <v>117</v>
      </c>
      <c r="K11" s="24">
        <v>136</v>
      </c>
      <c r="L11" s="17">
        <v>158</v>
      </c>
      <c r="M11" s="24">
        <v>186</v>
      </c>
      <c r="N11" s="24">
        <v>214</v>
      </c>
      <c r="O11" s="17">
        <v>246</v>
      </c>
      <c r="P11" s="17">
        <v>271</v>
      </c>
      <c r="Q11" s="20"/>
      <c r="R11" s="20"/>
      <c r="U11" s="22"/>
      <c r="V11" s="22"/>
      <c r="Y11" s="17"/>
      <c r="AC11" s="24"/>
    </row>
    <row r="12" spans="1:235" s="21" customFormat="1" x14ac:dyDescent="0.25">
      <c r="A12" s="32" t="s">
        <v>27</v>
      </c>
      <c r="B12" s="17">
        <v>217</v>
      </c>
      <c r="C12" s="17">
        <f t="shared" si="0"/>
        <v>12</v>
      </c>
      <c r="D12" s="18">
        <v>117</v>
      </c>
      <c r="E12" s="17">
        <v>32</v>
      </c>
      <c r="F12" s="17">
        <v>43</v>
      </c>
      <c r="G12" s="17">
        <v>56</v>
      </c>
      <c r="H12" s="17">
        <v>67</v>
      </c>
      <c r="I12" s="17">
        <v>76</v>
      </c>
      <c r="J12" s="23">
        <v>98</v>
      </c>
      <c r="K12" s="17">
        <v>122</v>
      </c>
      <c r="L12" s="17">
        <v>145</v>
      </c>
      <c r="M12" s="17">
        <v>158</v>
      </c>
      <c r="N12" s="17">
        <v>191</v>
      </c>
      <c r="O12" s="17">
        <v>218</v>
      </c>
      <c r="P12" s="17">
        <v>236</v>
      </c>
      <c r="Q12" s="20"/>
      <c r="R12" s="20"/>
      <c r="U12" s="22"/>
      <c r="V12" s="22"/>
      <c r="Y12" s="17"/>
      <c r="AC12" s="24"/>
    </row>
    <row r="13" spans="1:235" s="27" customFormat="1" x14ac:dyDescent="0.25">
      <c r="A13" s="32"/>
      <c r="B13" s="17">
        <v>220</v>
      </c>
      <c r="C13" s="17">
        <f t="shared" si="0"/>
        <v>12</v>
      </c>
      <c r="D13" s="28">
        <v>52</v>
      </c>
      <c r="E13" s="17">
        <v>31</v>
      </c>
      <c r="F13" s="17">
        <v>43</v>
      </c>
      <c r="G13" s="17">
        <v>52</v>
      </c>
      <c r="H13" s="17">
        <v>60</v>
      </c>
      <c r="I13" s="17">
        <v>72</v>
      </c>
      <c r="J13" s="17">
        <v>73</v>
      </c>
      <c r="K13" s="17">
        <v>104</v>
      </c>
      <c r="L13" s="17">
        <v>130</v>
      </c>
      <c r="M13" s="17">
        <v>147</v>
      </c>
      <c r="N13" s="17">
        <v>162</v>
      </c>
      <c r="O13" s="17">
        <v>190</v>
      </c>
      <c r="P13" s="17">
        <v>226</v>
      </c>
      <c r="Q13" s="21"/>
      <c r="R13" s="21"/>
      <c r="S13" s="21"/>
      <c r="T13" s="21"/>
      <c r="U13" s="22"/>
      <c r="V13" s="22"/>
      <c r="W13" s="23"/>
      <c r="X13" s="23"/>
      <c r="Y13" s="17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</row>
    <row r="14" spans="1:235" s="30" customFormat="1" x14ac:dyDescent="0.25">
      <c r="A14" s="32"/>
      <c r="B14" s="17">
        <v>223.5</v>
      </c>
      <c r="C14" s="17">
        <f t="shared" si="0"/>
        <v>12</v>
      </c>
      <c r="D14" s="28">
        <v>53</v>
      </c>
      <c r="E14" s="17">
        <v>32</v>
      </c>
      <c r="F14" s="17">
        <v>47</v>
      </c>
      <c r="G14" s="17">
        <v>58</v>
      </c>
      <c r="H14" s="17">
        <v>69</v>
      </c>
      <c r="I14" s="17">
        <v>84</v>
      </c>
      <c r="J14" s="17">
        <v>114</v>
      </c>
      <c r="K14" s="17">
        <v>137</v>
      </c>
      <c r="L14" s="17">
        <v>160</v>
      </c>
      <c r="M14" s="17">
        <v>175</v>
      </c>
      <c r="N14" s="17">
        <v>200</v>
      </c>
      <c r="O14" s="17">
        <v>225</v>
      </c>
      <c r="P14" s="17">
        <v>257</v>
      </c>
      <c r="Q14" s="22"/>
      <c r="R14" s="22"/>
      <c r="S14" s="22"/>
      <c r="T14" s="22"/>
      <c r="U14" s="22"/>
      <c r="V14" s="22"/>
      <c r="W14" s="26"/>
      <c r="X14" s="26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1"/>
    </row>
    <row r="15" spans="1:235" s="30" customFormat="1" x14ac:dyDescent="0.25">
      <c r="A15" s="32"/>
      <c r="B15" s="17">
        <v>223.5</v>
      </c>
      <c r="C15" s="17">
        <f t="shared" si="0"/>
        <v>12</v>
      </c>
      <c r="D15" s="28">
        <v>55</v>
      </c>
      <c r="E15" s="17">
        <v>30</v>
      </c>
      <c r="F15" s="17">
        <v>40</v>
      </c>
      <c r="G15" s="17">
        <v>51</v>
      </c>
      <c r="H15" s="19">
        <v>58</v>
      </c>
      <c r="I15" s="19">
        <v>67</v>
      </c>
      <c r="J15" s="17">
        <v>78</v>
      </c>
      <c r="K15" s="24">
        <v>103</v>
      </c>
      <c r="L15" s="17">
        <v>130</v>
      </c>
      <c r="M15" s="24">
        <v>145</v>
      </c>
      <c r="N15" s="24">
        <v>155</v>
      </c>
      <c r="O15" s="17">
        <v>179</v>
      </c>
      <c r="P15" s="17">
        <v>211</v>
      </c>
      <c r="Q15" s="22"/>
      <c r="R15" s="22"/>
      <c r="S15" s="22"/>
      <c r="T15" s="22"/>
      <c r="U15" s="22"/>
      <c r="V15" s="22"/>
      <c r="W15" s="26"/>
      <c r="X15" s="26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1"/>
    </row>
    <row r="16" spans="1:235" s="21" customFormat="1" x14ac:dyDescent="0.25">
      <c r="A16" s="32"/>
      <c r="B16" s="17">
        <v>223.5</v>
      </c>
      <c r="C16" s="17">
        <f t="shared" si="0"/>
        <v>12</v>
      </c>
      <c r="D16" s="18">
        <v>79</v>
      </c>
      <c r="E16" s="17">
        <v>30</v>
      </c>
      <c r="F16" s="17">
        <v>43</v>
      </c>
      <c r="G16" s="17">
        <v>52</v>
      </c>
      <c r="H16" s="19">
        <v>62</v>
      </c>
      <c r="I16" s="19">
        <v>72</v>
      </c>
      <c r="J16" s="23">
        <v>88</v>
      </c>
      <c r="K16" s="24">
        <v>121</v>
      </c>
      <c r="L16" s="17">
        <v>141</v>
      </c>
      <c r="M16" s="24">
        <v>155</v>
      </c>
      <c r="N16" s="24">
        <v>182</v>
      </c>
      <c r="O16" s="17">
        <v>214</v>
      </c>
      <c r="P16" s="17">
        <v>234</v>
      </c>
      <c r="U16" s="22"/>
      <c r="V16" s="22"/>
      <c r="W16" s="23"/>
      <c r="X16" s="23"/>
      <c r="Y16" s="17"/>
    </row>
    <row r="17" spans="1:235" s="21" customFormat="1" x14ac:dyDescent="0.25">
      <c r="A17" s="32"/>
      <c r="B17" s="17">
        <v>230.5</v>
      </c>
      <c r="C17" s="17">
        <f t="shared" si="0"/>
        <v>12</v>
      </c>
      <c r="D17" s="18">
        <v>170</v>
      </c>
      <c r="E17" s="17">
        <v>27</v>
      </c>
      <c r="F17" s="17">
        <v>40</v>
      </c>
      <c r="G17" s="17">
        <v>52</v>
      </c>
      <c r="H17" s="19">
        <v>67</v>
      </c>
      <c r="I17" s="19">
        <v>74</v>
      </c>
      <c r="J17" s="23">
        <v>60</v>
      </c>
      <c r="K17" s="24">
        <v>118</v>
      </c>
      <c r="L17" s="17">
        <v>137</v>
      </c>
      <c r="M17" s="24">
        <v>154</v>
      </c>
      <c r="N17" s="24">
        <v>182</v>
      </c>
      <c r="O17" s="17">
        <v>211</v>
      </c>
      <c r="P17" s="17">
        <v>242</v>
      </c>
      <c r="Q17" s="20"/>
      <c r="R17" s="20"/>
      <c r="T17" s="22"/>
      <c r="U17" s="22"/>
      <c r="V17" s="22"/>
      <c r="Y17" s="23"/>
      <c r="AC17" s="24"/>
      <c r="AF17" s="23"/>
      <c r="IA17" s="22"/>
    </row>
    <row r="18" spans="1:235" s="30" customFormat="1" x14ac:dyDescent="0.25">
      <c r="A18" s="32"/>
      <c r="B18" s="17">
        <v>230.5</v>
      </c>
      <c r="C18" s="17">
        <f t="shared" si="0"/>
        <v>12</v>
      </c>
      <c r="D18" s="18">
        <v>208</v>
      </c>
      <c r="E18" s="17">
        <v>34</v>
      </c>
      <c r="F18" s="17">
        <v>48</v>
      </c>
      <c r="G18" s="17">
        <v>55</v>
      </c>
      <c r="H18" s="19">
        <v>67</v>
      </c>
      <c r="I18" s="19">
        <v>76</v>
      </c>
      <c r="J18" s="23">
        <v>105</v>
      </c>
      <c r="K18" s="24">
        <v>127</v>
      </c>
      <c r="L18" s="17">
        <v>146</v>
      </c>
      <c r="M18" s="24">
        <v>154</v>
      </c>
      <c r="N18" s="24">
        <v>175</v>
      </c>
      <c r="O18" s="17">
        <v>204</v>
      </c>
      <c r="P18" s="17">
        <v>239</v>
      </c>
      <c r="Q18" s="20"/>
      <c r="R18" s="20"/>
      <c r="S18" s="21"/>
      <c r="T18" s="21"/>
      <c r="U18" s="22"/>
      <c r="V18" s="22"/>
      <c r="W18" s="21"/>
      <c r="X18" s="21"/>
      <c r="Y18" s="23"/>
      <c r="Z18" s="21"/>
      <c r="AA18" s="21"/>
      <c r="AB18" s="21"/>
      <c r="AC18" s="24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</row>
    <row r="19" spans="1:235" x14ac:dyDescent="0.25">
      <c r="A19" s="10"/>
      <c r="B19">
        <f>MEDIAN(B5:B18)</f>
        <v>217</v>
      </c>
      <c r="E19">
        <f t="shared" ref="E19:P19" si="1">MEDIAN(E5:E18)</f>
        <v>34</v>
      </c>
      <c r="F19">
        <f t="shared" si="1"/>
        <v>47</v>
      </c>
      <c r="G19">
        <f t="shared" si="1"/>
        <v>57.5</v>
      </c>
      <c r="H19">
        <f t="shared" si="1"/>
        <v>68.5</v>
      </c>
      <c r="I19">
        <f t="shared" si="1"/>
        <v>78.5</v>
      </c>
      <c r="J19">
        <f t="shared" si="1"/>
        <v>104.5</v>
      </c>
      <c r="K19">
        <f t="shared" si="1"/>
        <v>124.5</v>
      </c>
      <c r="L19">
        <f t="shared" si="1"/>
        <v>145</v>
      </c>
      <c r="M19">
        <f t="shared" si="1"/>
        <v>160</v>
      </c>
      <c r="N19">
        <f t="shared" si="1"/>
        <v>191.5</v>
      </c>
      <c r="O19">
        <f t="shared" si="1"/>
        <v>219</v>
      </c>
      <c r="P19">
        <f t="shared" si="1"/>
        <v>246</v>
      </c>
    </row>
    <row r="20" spans="1:235" x14ac:dyDescent="0.25">
      <c r="A20" s="10"/>
      <c r="B20" s="31">
        <f>AVERAGE(B5:B18)</f>
        <v>219.28571428571428</v>
      </c>
      <c r="E20" s="31">
        <f t="shared" ref="E20:P20" si="2">AVERAGE(E5:E18)</f>
        <v>35.285714285714285</v>
      </c>
      <c r="F20" s="31">
        <f t="shared" si="2"/>
        <v>46.714285714285715</v>
      </c>
      <c r="G20" s="31">
        <f t="shared" si="2"/>
        <v>57.642857142857146</v>
      </c>
      <c r="H20" s="31">
        <f t="shared" si="2"/>
        <v>68.785714285714292</v>
      </c>
      <c r="I20" s="31">
        <f t="shared" si="2"/>
        <v>81</v>
      </c>
      <c r="J20" s="31">
        <f t="shared" si="2"/>
        <v>100.07142857142857</v>
      </c>
      <c r="K20" s="31">
        <f t="shared" si="2"/>
        <v>125.28571428571429</v>
      </c>
      <c r="L20" s="31">
        <f t="shared" si="2"/>
        <v>145.42857142857142</v>
      </c>
      <c r="M20" s="31">
        <f t="shared" si="2"/>
        <v>164.85714285714286</v>
      </c>
      <c r="N20" s="31">
        <f t="shared" si="2"/>
        <v>189.64285714285714</v>
      </c>
      <c r="O20" s="31">
        <f t="shared" si="2"/>
        <v>217.28571428571428</v>
      </c>
      <c r="P20" s="31">
        <f t="shared" si="2"/>
        <v>245.57142857142858</v>
      </c>
    </row>
    <row r="21" spans="1:235" x14ac:dyDescent="0.25">
      <c r="A21" s="10"/>
      <c r="B21" s="31">
        <f>STDEV(B5:B18)</f>
        <v>6.1291054866052077</v>
      </c>
      <c r="E21" s="31">
        <f t="shared" ref="E21:P21" si="3">STDEV(E5:E18)</f>
        <v>5.3266900016451357</v>
      </c>
      <c r="F21" s="31">
        <f t="shared" si="3"/>
        <v>4.6974390965646453</v>
      </c>
      <c r="G21" s="31">
        <f t="shared" si="3"/>
        <v>4.955294648650578</v>
      </c>
      <c r="H21" s="31">
        <f t="shared" si="3"/>
        <v>5.9508056523539663</v>
      </c>
      <c r="I21" s="31">
        <f t="shared" si="3"/>
        <v>9.527288741779099</v>
      </c>
      <c r="J21" s="31">
        <f t="shared" si="3"/>
        <v>18.999855407199977</v>
      </c>
      <c r="K21" s="31">
        <f t="shared" si="3"/>
        <v>11.989922508433562</v>
      </c>
      <c r="L21" s="31">
        <f t="shared" si="3"/>
        <v>9.2380008303019405</v>
      </c>
      <c r="M21" s="31">
        <f t="shared" si="3"/>
        <v>13.77766946272757</v>
      </c>
      <c r="N21" s="31">
        <f t="shared" si="3"/>
        <v>17.420620596810608</v>
      </c>
      <c r="O21" s="31">
        <f t="shared" si="3"/>
        <v>17.682797252734613</v>
      </c>
      <c r="P21" s="31">
        <f t="shared" si="3"/>
        <v>15.819726175371565</v>
      </c>
    </row>
    <row r="22" spans="1:235" x14ac:dyDescent="0.25">
      <c r="A22" s="10"/>
      <c r="B22">
        <f>MIN(B5:B18)</f>
        <v>213.5</v>
      </c>
      <c r="E22">
        <f t="shared" ref="E22:P22" si="4">MIN(E5:E18)</f>
        <v>27</v>
      </c>
      <c r="F22">
        <f t="shared" si="4"/>
        <v>40</v>
      </c>
      <c r="G22">
        <f t="shared" si="4"/>
        <v>51</v>
      </c>
      <c r="H22">
        <f t="shared" si="4"/>
        <v>58</v>
      </c>
      <c r="I22">
        <f t="shared" si="4"/>
        <v>67</v>
      </c>
      <c r="J22">
        <f t="shared" si="4"/>
        <v>60</v>
      </c>
      <c r="K22">
        <f t="shared" si="4"/>
        <v>103</v>
      </c>
      <c r="L22">
        <f t="shared" si="4"/>
        <v>130</v>
      </c>
      <c r="M22">
        <f t="shared" si="4"/>
        <v>145</v>
      </c>
      <c r="N22">
        <f t="shared" si="4"/>
        <v>155</v>
      </c>
      <c r="O22">
        <f t="shared" si="4"/>
        <v>179</v>
      </c>
      <c r="P22">
        <f t="shared" si="4"/>
        <v>211</v>
      </c>
    </row>
    <row r="23" spans="1:235" x14ac:dyDescent="0.25">
      <c r="A23" s="10"/>
      <c r="B23">
        <f>MAX(B5:B18)</f>
        <v>230.5</v>
      </c>
      <c r="E23">
        <f t="shared" ref="E23:P23" si="5">MAX(E5:E18)</f>
        <v>45</v>
      </c>
      <c r="F23">
        <f t="shared" si="5"/>
        <v>55</v>
      </c>
      <c r="G23">
        <f t="shared" si="5"/>
        <v>66</v>
      </c>
      <c r="H23">
        <f t="shared" si="5"/>
        <v>79</v>
      </c>
      <c r="I23">
        <f t="shared" si="5"/>
        <v>101</v>
      </c>
      <c r="J23">
        <f t="shared" si="5"/>
        <v>122</v>
      </c>
      <c r="K23">
        <f t="shared" si="5"/>
        <v>142</v>
      </c>
      <c r="L23">
        <f t="shared" si="5"/>
        <v>160</v>
      </c>
      <c r="M23">
        <f t="shared" si="5"/>
        <v>186</v>
      </c>
      <c r="N23">
        <f t="shared" si="5"/>
        <v>214</v>
      </c>
      <c r="O23">
        <f t="shared" si="5"/>
        <v>246</v>
      </c>
      <c r="P23">
        <f t="shared" si="5"/>
        <v>271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E23"/>
  <sheetViews>
    <sheetView topLeftCell="A2" workbookViewId="0">
      <selection activeCell="A5" sqref="A5:A23"/>
    </sheetView>
  </sheetViews>
  <sheetFormatPr defaultRowHeight="15" x14ac:dyDescent="0.25"/>
  <sheetData>
    <row r="1" spans="1:187" s="6" customFormat="1" x14ac:dyDescent="0.25">
      <c r="D1" s="11" t="s">
        <v>4</v>
      </c>
      <c r="E1" s="4">
        <f>31+28+31+30+31+30+31+E3</f>
        <v>233</v>
      </c>
      <c r="F1" s="4">
        <f>31+28+31+30+31+30+31+F3</f>
        <v>241</v>
      </c>
      <c r="G1" s="4">
        <f>31+28+31+30+31+30+31+31+G3</f>
        <v>248</v>
      </c>
      <c r="H1" s="34">
        <f>31+28+31+30+31+30+31+31+H3</f>
        <v>254</v>
      </c>
      <c r="I1" s="34">
        <f>31+28+31+30+31+30+31+31+I3</f>
        <v>260</v>
      </c>
      <c r="J1" s="34">
        <f>31+28+31+30+31+30+31+31+J3</f>
        <v>267</v>
      </c>
      <c r="K1" s="34">
        <f>31+28+31+30+31+30+31+31+30+K3</f>
        <v>274</v>
      </c>
      <c r="L1" s="34">
        <f>31+28+31+30+31+30+31+31+30+L3</f>
        <v>282</v>
      </c>
      <c r="M1" s="34">
        <f>31+28+31+30+31+30+31+31+30+M3</f>
        <v>289</v>
      </c>
      <c r="N1" s="34">
        <f>31+28+31+30+31+30+31+31+30+N3</f>
        <v>296</v>
      </c>
      <c r="O1" s="34">
        <f>31+28+31+30+31+30+31+31+30+O3</f>
        <v>303</v>
      </c>
      <c r="P1" s="34">
        <f>31+28+31+30+31+30+31+31+30+31+P3</f>
        <v>310</v>
      </c>
    </row>
    <row r="2" spans="1:187" s="2" customFormat="1" x14ac:dyDescent="0.25">
      <c r="D2" s="13" t="s">
        <v>0</v>
      </c>
      <c r="E2" s="35">
        <v>8</v>
      </c>
      <c r="F2" s="35">
        <v>8</v>
      </c>
      <c r="G2" s="35">
        <v>9</v>
      </c>
      <c r="H2" s="35">
        <v>9</v>
      </c>
      <c r="I2" s="35">
        <v>9</v>
      </c>
      <c r="J2" s="35">
        <v>9</v>
      </c>
      <c r="K2" s="3">
        <v>10</v>
      </c>
      <c r="L2" s="35">
        <v>10</v>
      </c>
      <c r="M2" s="35">
        <v>10</v>
      </c>
      <c r="N2" s="3">
        <v>10</v>
      </c>
      <c r="O2" s="3">
        <v>10</v>
      </c>
      <c r="P2" s="3">
        <v>11</v>
      </c>
    </row>
    <row r="3" spans="1:187" s="1" customFormat="1" x14ac:dyDescent="0.25">
      <c r="D3" s="14" t="s">
        <v>2</v>
      </c>
      <c r="E3" s="36">
        <v>21</v>
      </c>
      <c r="F3" s="36">
        <v>29</v>
      </c>
      <c r="G3" s="36">
        <v>5</v>
      </c>
      <c r="H3" s="36">
        <v>11</v>
      </c>
      <c r="I3" s="36">
        <v>17</v>
      </c>
      <c r="J3" s="36">
        <v>24</v>
      </c>
      <c r="K3" s="15">
        <v>1</v>
      </c>
      <c r="L3" s="36">
        <v>9</v>
      </c>
      <c r="M3" s="36">
        <v>16</v>
      </c>
      <c r="N3" s="3">
        <v>23</v>
      </c>
      <c r="O3" s="3">
        <v>30</v>
      </c>
      <c r="P3" s="3">
        <v>6</v>
      </c>
    </row>
    <row r="4" spans="1:187" s="1" customFormat="1" x14ac:dyDescent="0.25">
      <c r="A4" s="1" t="s">
        <v>11</v>
      </c>
      <c r="B4" s="1" t="s">
        <v>9</v>
      </c>
      <c r="C4" s="1" t="s">
        <v>8</v>
      </c>
      <c r="D4" s="14" t="s">
        <v>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87" s="21" customFormat="1" x14ac:dyDescent="0.25">
      <c r="A5" s="44" t="s">
        <v>20</v>
      </c>
      <c r="B5" s="17">
        <v>213.5</v>
      </c>
      <c r="C5" s="17">
        <f t="shared" ref="C5:C18" si="0">COUNT(E5:P5)</f>
        <v>12</v>
      </c>
      <c r="D5" s="28">
        <v>17</v>
      </c>
      <c r="E5" s="33">
        <v>4.8499999999999996</v>
      </c>
      <c r="F5" s="33">
        <v>4.24</v>
      </c>
      <c r="G5" s="33">
        <v>5</v>
      </c>
      <c r="H5" s="33">
        <v>4.3513513513513518</v>
      </c>
      <c r="I5" s="33">
        <v>4.4736842105263159</v>
      </c>
      <c r="J5" s="33">
        <v>2.7155172413793105</v>
      </c>
      <c r="K5" s="33">
        <v>2.7338129496402876</v>
      </c>
      <c r="L5" s="33">
        <v>2.3355263157894739</v>
      </c>
      <c r="M5" s="33">
        <v>2.0441988950276242</v>
      </c>
      <c r="N5" s="33">
        <v>2.0646766169154227</v>
      </c>
      <c r="O5" s="33">
        <v>2.1153846153846154</v>
      </c>
      <c r="P5" s="33">
        <v>1.640926640926641</v>
      </c>
    </row>
    <row r="6" spans="1:187" s="21" customFormat="1" x14ac:dyDescent="0.25">
      <c r="A6" s="44" t="s">
        <v>21</v>
      </c>
      <c r="B6" s="17">
        <v>213.5</v>
      </c>
      <c r="C6" s="17">
        <f t="shared" si="0"/>
        <v>12</v>
      </c>
      <c r="D6" s="28">
        <v>20</v>
      </c>
      <c r="E6" s="33">
        <v>5.35</v>
      </c>
      <c r="F6" s="33">
        <v>5.5227272727272725</v>
      </c>
      <c r="G6" s="33">
        <v>5.5263157894736841</v>
      </c>
      <c r="H6" s="33">
        <v>5.1764705882352944</v>
      </c>
      <c r="I6" s="33">
        <v>3.9873417721518987</v>
      </c>
      <c r="J6" s="33">
        <v>3.2692307692307692</v>
      </c>
      <c r="K6" s="33">
        <v>3.3471074380165291</v>
      </c>
      <c r="L6" s="33">
        <v>2.8819444444444446</v>
      </c>
      <c r="M6" s="33">
        <v>2.3876404494382024</v>
      </c>
      <c r="N6" s="33">
        <v>2.2274881516587679</v>
      </c>
      <c r="O6" s="33">
        <v>1.9956140350877194</v>
      </c>
      <c r="P6" s="33">
        <v>1.8849206349206349</v>
      </c>
    </row>
    <row r="7" spans="1:187" s="21" customFormat="1" x14ac:dyDescent="0.25">
      <c r="A7" s="44" t="s">
        <v>22</v>
      </c>
      <c r="B7" s="17">
        <v>213.5</v>
      </c>
      <c r="C7" s="17">
        <f t="shared" si="0"/>
        <v>12</v>
      </c>
      <c r="D7" s="28">
        <v>32</v>
      </c>
      <c r="E7" s="33">
        <v>4.4444444444444446</v>
      </c>
      <c r="F7" s="33">
        <v>6.1538461538461542</v>
      </c>
      <c r="G7" s="33">
        <v>5.1803278688524594</v>
      </c>
      <c r="H7" s="33">
        <v>5</v>
      </c>
      <c r="I7" s="33">
        <v>3.8717948717948718</v>
      </c>
      <c r="J7" s="33">
        <v>4.0999999999999996</v>
      </c>
      <c r="K7" s="33">
        <v>3.68</v>
      </c>
      <c r="L7" s="33">
        <v>3.7586206896551726</v>
      </c>
      <c r="M7" s="33">
        <v>2.75</v>
      </c>
      <c r="N7" s="33">
        <v>2.9567567567567568</v>
      </c>
      <c r="O7" s="33">
        <v>2.5821596244131455</v>
      </c>
      <c r="P7" s="33">
        <v>1.9635627530364372</v>
      </c>
    </row>
    <row r="8" spans="1:187" s="21" customFormat="1" x14ac:dyDescent="0.25">
      <c r="A8" s="44" t="s">
        <v>23</v>
      </c>
      <c r="B8" s="17">
        <v>213.5</v>
      </c>
      <c r="C8" s="17">
        <f t="shared" si="0"/>
        <v>12</v>
      </c>
      <c r="D8" s="28">
        <v>33</v>
      </c>
      <c r="E8" s="33">
        <v>5.0750000000000002</v>
      </c>
      <c r="F8" s="33">
        <v>5.6363636363636367</v>
      </c>
      <c r="G8" s="33">
        <v>5.9090909090909092</v>
      </c>
      <c r="H8" s="33">
        <v>4.7594936708860756</v>
      </c>
      <c r="I8" s="33">
        <v>4.9438202247191008</v>
      </c>
      <c r="J8" s="33">
        <v>3.7295081967213113</v>
      </c>
      <c r="K8" s="33">
        <v>3.4444444444444446</v>
      </c>
      <c r="L8" s="33">
        <v>2.7124183006535949</v>
      </c>
      <c r="M8" s="33">
        <v>2.6795580110497239</v>
      </c>
      <c r="N8" s="33">
        <v>2.2985074626865671</v>
      </c>
      <c r="O8" s="33">
        <v>1.8478260869565217</v>
      </c>
      <c r="P8" s="33">
        <v>1.9348659003831417</v>
      </c>
    </row>
    <row r="9" spans="1:187" s="21" customFormat="1" x14ac:dyDescent="0.25">
      <c r="A9" s="44" t="s">
        <v>24</v>
      </c>
      <c r="B9" s="17">
        <v>213.5</v>
      </c>
      <c r="C9" s="17">
        <f t="shared" si="0"/>
        <v>12</v>
      </c>
      <c r="D9" s="28">
        <v>47</v>
      </c>
      <c r="E9" s="33">
        <v>5.6470588235294121</v>
      </c>
      <c r="F9" s="33">
        <v>5.22</v>
      </c>
      <c r="G9" s="33">
        <v>4.870967741935484</v>
      </c>
      <c r="H9" s="33">
        <v>4.9315068493150687</v>
      </c>
      <c r="I9" s="33">
        <v>4.8235294117647056</v>
      </c>
      <c r="J9" s="33">
        <v>3.4761904761904763</v>
      </c>
      <c r="K9" s="33">
        <v>3.346774193548387</v>
      </c>
      <c r="L9" s="33">
        <v>3.0985915492957745</v>
      </c>
      <c r="M9" s="33">
        <v>3.15625</v>
      </c>
      <c r="N9" s="33">
        <v>2.2135416666666665</v>
      </c>
      <c r="O9" s="33">
        <v>2.1136363636363638</v>
      </c>
      <c r="P9" s="33">
        <v>1.8979591836734695</v>
      </c>
      <c r="GE9" s="29"/>
    </row>
    <row r="10" spans="1:187" s="21" customFormat="1" x14ac:dyDescent="0.25">
      <c r="A10" s="44" t="s">
        <v>25</v>
      </c>
      <c r="B10" s="17">
        <v>217</v>
      </c>
      <c r="C10" s="17">
        <f t="shared" si="0"/>
        <v>12</v>
      </c>
      <c r="D10" s="18">
        <v>13</v>
      </c>
      <c r="E10" s="33">
        <v>5.9512195121951219</v>
      </c>
      <c r="F10" s="33">
        <v>5.6538461538461542</v>
      </c>
      <c r="G10" s="33">
        <v>5.65625</v>
      </c>
      <c r="H10" s="33">
        <v>5.8133333333333335</v>
      </c>
      <c r="I10" s="33">
        <v>4.5049504950495045</v>
      </c>
      <c r="J10" s="33">
        <v>3.0991735537190084</v>
      </c>
      <c r="K10" s="33">
        <v>3.591549295774648</v>
      </c>
      <c r="L10" s="33">
        <v>2.8104575163398691</v>
      </c>
      <c r="M10" s="33">
        <v>2.2988505747126435</v>
      </c>
      <c r="N10" s="33">
        <v>2.034313725490196</v>
      </c>
      <c r="O10" s="33">
        <v>1.7826086956521738</v>
      </c>
      <c r="P10" s="33">
        <v>1.8992248062015504</v>
      </c>
    </row>
    <row r="11" spans="1:187" s="21" customFormat="1" x14ac:dyDescent="0.25">
      <c r="A11" s="32" t="s">
        <v>26</v>
      </c>
      <c r="B11" s="17">
        <v>217</v>
      </c>
      <c r="C11" s="17">
        <f t="shared" si="0"/>
        <v>12</v>
      </c>
      <c r="D11" s="28">
        <v>31</v>
      </c>
      <c r="E11" s="33">
        <v>4.7894736842105265</v>
      </c>
      <c r="F11" s="33">
        <v>4.957446808510638</v>
      </c>
      <c r="G11" s="33">
        <v>5.5172413793103452</v>
      </c>
      <c r="H11" s="33">
        <v>4.9859154929577461</v>
      </c>
      <c r="I11" s="33">
        <v>3.5813953488372094</v>
      </c>
      <c r="J11" s="33">
        <v>2.6923076923076925</v>
      </c>
      <c r="K11" s="33">
        <v>2.8676470588235294</v>
      </c>
      <c r="L11" s="33">
        <v>2.5632911392405062</v>
      </c>
      <c r="M11" s="33">
        <v>2.193548387096774</v>
      </c>
      <c r="N11" s="33">
        <v>2.02803738317757</v>
      </c>
      <c r="O11" s="33">
        <v>1.8089430894308942</v>
      </c>
      <c r="P11" s="33">
        <v>1.6051660516605166</v>
      </c>
    </row>
    <row r="12" spans="1:187" s="21" customFormat="1" x14ac:dyDescent="0.25">
      <c r="A12" s="32" t="s">
        <v>27</v>
      </c>
      <c r="B12" s="17">
        <v>217</v>
      </c>
      <c r="C12" s="17">
        <f t="shared" si="0"/>
        <v>12</v>
      </c>
      <c r="D12" s="18">
        <v>117</v>
      </c>
      <c r="E12" s="33">
        <v>5</v>
      </c>
      <c r="F12" s="33">
        <v>5.3023255813953485</v>
      </c>
      <c r="G12" s="33">
        <v>5.2678571428571432</v>
      </c>
      <c r="H12" s="33">
        <v>4.5522388059701493</v>
      </c>
      <c r="I12" s="33">
        <v>3.6184210526315788</v>
      </c>
      <c r="J12" s="33">
        <v>4.1326530612244898</v>
      </c>
      <c r="K12" s="33">
        <v>3.0737704918032787</v>
      </c>
      <c r="L12" s="33">
        <v>2.5517241379310347</v>
      </c>
      <c r="M12" s="33">
        <v>2.5632911392405062</v>
      </c>
      <c r="N12" s="33">
        <v>2.3821989528795813</v>
      </c>
      <c r="O12" s="33">
        <v>1.9724770642201834</v>
      </c>
      <c r="P12" s="33">
        <v>2.1186440677966103</v>
      </c>
    </row>
    <row r="13" spans="1:187" s="27" customFormat="1" x14ac:dyDescent="0.25">
      <c r="A13" s="32"/>
      <c r="B13" s="17">
        <v>220</v>
      </c>
      <c r="C13" s="17">
        <f t="shared" si="0"/>
        <v>12</v>
      </c>
      <c r="D13" s="28">
        <v>52</v>
      </c>
      <c r="E13" s="33">
        <v>3.870967741935484</v>
      </c>
      <c r="F13" s="33">
        <v>4.7674418604651159</v>
      </c>
      <c r="G13" s="33">
        <v>5.3076923076923075</v>
      </c>
      <c r="H13" s="33">
        <v>4.2333333333333334</v>
      </c>
      <c r="I13" s="33">
        <v>3.6805555555555554</v>
      </c>
      <c r="J13" s="33">
        <v>2.9452054794520546</v>
      </c>
      <c r="K13" s="33">
        <v>3.4615384615384617</v>
      </c>
      <c r="L13" s="33">
        <v>3.0769230769230771</v>
      </c>
      <c r="M13" s="33">
        <v>2.3809523809523809</v>
      </c>
      <c r="N13" s="33">
        <v>2.2222222222222223</v>
      </c>
      <c r="O13" s="33">
        <v>2.4210526315789473</v>
      </c>
      <c r="P13" s="33">
        <v>2.168141592920354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</row>
    <row r="14" spans="1:187" s="30" customFormat="1" x14ac:dyDescent="0.25">
      <c r="A14" s="32"/>
      <c r="B14" s="17">
        <v>223.5</v>
      </c>
      <c r="C14" s="17">
        <f t="shared" si="0"/>
        <v>12</v>
      </c>
      <c r="D14" s="28">
        <v>53</v>
      </c>
      <c r="E14" s="33">
        <v>5.15625</v>
      </c>
      <c r="F14" s="33">
        <v>4.9361702127659575</v>
      </c>
      <c r="G14" s="33">
        <v>5.3793103448275863</v>
      </c>
      <c r="H14" s="33">
        <v>5.6521739130434785</v>
      </c>
      <c r="I14" s="33">
        <v>5.1785714285714288</v>
      </c>
      <c r="J14" s="33">
        <v>3.4210526315789473</v>
      </c>
      <c r="K14" s="33">
        <v>2.7007299270072993</v>
      </c>
      <c r="L14" s="33">
        <v>3.09375</v>
      </c>
      <c r="M14" s="33">
        <v>2.5142857142857142</v>
      </c>
      <c r="N14" s="33">
        <v>2.4649999999999999</v>
      </c>
      <c r="O14" s="33">
        <v>2.088888888888889</v>
      </c>
      <c r="P14" s="33">
        <v>1.9260700389105059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1"/>
    </row>
    <row r="15" spans="1:187" s="30" customFormat="1" x14ac:dyDescent="0.25">
      <c r="A15" s="32"/>
      <c r="B15" s="17">
        <v>223.5</v>
      </c>
      <c r="C15" s="17">
        <f t="shared" si="0"/>
        <v>12</v>
      </c>
      <c r="D15" s="28">
        <v>55</v>
      </c>
      <c r="E15" s="33">
        <v>4.5333333333333332</v>
      </c>
      <c r="F15" s="33">
        <v>4.4000000000000004</v>
      </c>
      <c r="G15" s="33">
        <v>4.2352941176470589</v>
      </c>
      <c r="H15" s="33">
        <v>4.6724137931034484</v>
      </c>
      <c r="I15" s="33">
        <v>3.7014925373134329</v>
      </c>
      <c r="J15" s="33">
        <v>3.0769230769230771</v>
      </c>
      <c r="K15" s="33">
        <v>2.6699029126213594</v>
      </c>
      <c r="L15" s="33">
        <v>2.0769230769230771</v>
      </c>
      <c r="M15" s="33">
        <v>2.2068965517241379</v>
      </c>
      <c r="N15" s="33">
        <v>2.3096774193548386</v>
      </c>
      <c r="O15" s="33">
        <v>2.3463687150837989</v>
      </c>
      <c r="P15" s="33">
        <v>2.3459715639810428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1"/>
    </row>
    <row r="16" spans="1:187" s="21" customFormat="1" x14ac:dyDescent="0.25">
      <c r="A16" s="32"/>
      <c r="B16" s="17">
        <v>223.5</v>
      </c>
      <c r="C16" s="17">
        <f t="shared" si="0"/>
        <v>12</v>
      </c>
      <c r="D16" s="18">
        <v>79</v>
      </c>
      <c r="E16" s="33">
        <v>5.333333333333333</v>
      </c>
      <c r="F16" s="33">
        <v>5.3720930232558137</v>
      </c>
      <c r="G16" s="33">
        <v>4</v>
      </c>
      <c r="H16" s="33">
        <v>5.403225806451613</v>
      </c>
      <c r="I16" s="33">
        <v>4.3055555555555554</v>
      </c>
      <c r="J16" s="33">
        <v>3.8636363636363638</v>
      </c>
      <c r="K16" s="33">
        <v>3.5041322314049586</v>
      </c>
      <c r="L16" s="33">
        <v>2.7659574468085109</v>
      </c>
      <c r="M16" s="33">
        <v>3.064516129032258</v>
      </c>
      <c r="N16" s="33">
        <v>2.5109890109890109</v>
      </c>
      <c r="O16" s="33">
        <v>2.3364485981308412</v>
      </c>
      <c r="P16" s="33">
        <v>2.2649572649572649</v>
      </c>
    </row>
    <row r="17" spans="1:187" s="21" customFormat="1" x14ac:dyDescent="0.25">
      <c r="A17" s="32"/>
      <c r="B17" s="17">
        <v>230.5</v>
      </c>
      <c r="C17" s="17">
        <f t="shared" si="0"/>
        <v>12</v>
      </c>
      <c r="D17" s="18">
        <v>170</v>
      </c>
      <c r="E17" s="33">
        <v>4.9629629629629628</v>
      </c>
      <c r="F17" s="33">
        <v>5</v>
      </c>
      <c r="G17" s="33">
        <v>5.1538461538461542</v>
      </c>
      <c r="H17" s="33">
        <v>4.5522388059701493</v>
      </c>
      <c r="I17" s="33">
        <v>4.1081081081081079</v>
      </c>
      <c r="J17" s="33">
        <v>4.833333333333333</v>
      </c>
      <c r="K17" s="33">
        <v>2.6440677966101696</v>
      </c>
      <c r="L17" s="33">
        <v>2.8832116788321169</v>
      </c>
      <c r="M17" s="33">
        <v>2.5324675324675323</v>
      </c>
      <c r="N17" s="33">
        <v>2.7472527472527473</v>
      </c>
      <c r="O17" s="33">
        <v>2.3696682464454977</v>
      </c>
      <c r="P17" s="33">
        <v>1.9628099173553719</v>
      </c>
      <c r="GE17" s="22"/>
    </row>
    <row r="18" spans="1:187" s="30" customFormat="1" x14ac:dyDescent="0.25">
      <c r="A18" s="32"/>
      <c r="B18" s="17">
        <v>230.5</v>
      </c>
      <c r="C18" s="17">
        <f t="shared" si="0"/>
        <v>12</v>
      </c>
      <c r="D18" s="18">
        <v>208</v>
      </c>
      <c r="E18" s="33">
        <v>4.6470588235294121</v>
      </c>
      <c r="F18" s="33">
        <v>5.25</v>
      </c>
      <c r="G18" s="33">
        <v>4.290909090909091</v>
      </c>
      <c r="H18" s="33">
        <v>3.2537313432835822</v>
      </c>
      <c r="I18" s="33">
        <v>3.3421052631578947</v>
      </c>
      <c r="J18" s="33">
        <v>3.1904761904761907</v>
      </c>
      <c r="K18" s="33">
        <v>2.5590551181102361</v>
      </c>
      <c r="L18" s="33">
        <v>2.2945205479452055</v>
      </c>
      <c r="M18" s="33">
        <v>1.6883116883116882</v>
      </c>
      <c r="N18" s="33">
        <v>2.16</v>
      </c>
      <c r="O18" s="33">
        <v>1.8872549019607843</v>
      </c>
      <c r="P18" s="33">
        <v>1.9246861924686192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</row>
    <row r="19" spans="1:187" x14ac:dyDescent="0.25">
      <c r="A19" s="10"/>
      <c r="B19">
        <f>MEDIAN(B5:B18)</f>
        <v>217</v>
      </c>
      <c r="E19" s="43">
        <v>4.981481481481481</v>
      </c>
      <c r="F19" s="43">
        <v>5.2349999999999994</v>
      </c>
      <c r="G19" s="43">
        <v>5.2240925058548013</v>
      </c>
      <c r="H19" s="43">
        <v>4.8455002601005717</v>
      </c>
      <c r="I19" s="43">
        <v>4.0477249401300028</v>
      </c>
      <c r="J19" s="43">
        <v>3.3451417004048585</v>
      </c>
      <c r="K19" s="43">
        <v>3.2102723426758328</v>
      </c>
      <c r="L19" s="43">
        <v>2.7882074815741902</v>
      </c>
      <c r="M19" s="43">
        <v>2.4509630818619583</v>
      </c>
      <c r="N19" s="43">
        <v>2.2629978071726677</v>
      </c>
      <c r="O19" s="43">
        <v>2.1012626262626264</v>
      </c>
      <c r="P19" s="43">
        <v>1.9304679696468239</v>
      </c>
    </row>
    <row r="20" spans="1:187" x14ac:dyDescent="0.25">
      <c r="A20" s="10"/>
      <c r="B20" s="31">
        <f>AVERAGE(B5:B18)</f>
        <v>219.28571428571428</v>
      </c>
      <c r="E20" s="43">
        <v>4.972221618533859</v>
      </c>
      <c r="F20" s="43">
        <v>5.1723043359411491</v>
      </c>
      <c r="G20" s="43">
        <v>5.092507346174445</v>
      </c>
      <c r="H20" s="43">
        <v>4.8098162205167583</v>
      </c>
      <c r="I20" s="43">
        <v>4.1515232739812262</v>
      </c>
      <c r="J20" s="43">
        <v>3.4675148618695024</v>
      </c>
      <c r="K20" s="43">
        <v>3.116038022810256</v>
      </c>
      <c r="L20" s="43">
        <v>2.7788471371987038</v>
      </c>
      <c r="M20" s="43">
        <v>2.4614833895242278</v>
      </c>
      <c r="N20" s="43">
        <v>2.3300472940035957</v>
      </c>
      <c r="O20" s="43">
        <v>2.1191665397764554</v>
      </c>
      <c r="P20" s="43">
        <v>1.9669933292280113</v>
      </c>
    </row>
    <row r="21" spans="1:187" x14ac:dyDescent="0.25">
      <c r="A21" s="10"/>
      <c r="B21" s="31">
        <f>STDEV(B5:B18)</f>
        <v>6.1291054866052077</v>
      </c>
      <c r="E21" s="43">
        <v>0.52405556480648374</v>
      </c>
      <c r="F21" s="43">
        <v>0.50837278263676478</v>
      </c>
      <c r="G21" s="43">
        <v>0.56518004078824857</v>
      </c>
      <c r="H21" s="43">
        <v>0.64469429895993491</v>
      </c>
      <c r="I21" s="43">
        <v>0.56720685788386727</v>
      </c>
      <c r="J21" s="43">
        <v>0.60632886890683868</v>
      </c>
      <c r="K21" s="43">
        <v>0.40598584728051668</v>
      </c>
      <c r="L21" s="43">
        <v>0.42054517474587855</v>
      </c>
      <c r="M21" s="43">
        <v>0.38652804286583958</v>
      </c>
      <c r="N21" s="43">
        <v>0.26827525477592673</v>
      </c>
      <c r="O21" s="43">
        <v>0.25445935167459371</v>
      </c>
      <c r="P21" s="43">
        <v>0.20638356896773055</v>
      </c>
    </row>
    <row r="22" spans="1:187" x14ac:dyDescent="0.25">
      <c r="A22" s="10"/>
      <c r="B22">
        <f>MIN(B5:B18)</f>
        <v>213.5</v>
      </c>
      <c r="E22" s="43">
        <v>3.870967741935484</v>
      </c>
      <c r="F22" s="43">
        <v>4.24</v>
      </c>
      <c r="G22" s="43">
        <v>4</v>
      </c>
      <c r="H22" s="43">
        <v>3.2537313432835822</v>
      </c>
      <c r="I22" s="43">
        <v>3.3421052631578947</v>
      </c>
      <c r="J22" s="43">
        <v>2.6923076923076925</v>
      </c>
      <c r="K22" s="43">
        <v>2.5590551181102361</v>
      </c>
      <c r="L22" s="43">
        <v>2.0769230769230771</v>
      </c>
      <c r="M22" s="43">
        <v>1.6883116883116882</v>
      </c>
      <c r="N22" s="43">
        <v>2.02803738317757</v>
      </c>
      <c r="O22" s="43">
        <v>1.7826086956521738</v>
      </c>
      <c r="P22" s="43">
        <v>1.6051660516605166</v>
      </c>
    </row>
    <row r="23" spans="1:187" x14ac:dyDescent="0.25">
      <c r="A23" s="10"/>
      <c r="B23">
        <f>MAX(B5:B18)</f>
        <v>230.5</v>
      </c>
      <c r="E23" s="43">
        <v>5.9512195121951219</v>
      </c>
      <c r="F23" s="43">
        <v>6.1538461538461542</v>
      </c>
      <c r="G23" s="43">
        <v>5.9090909090909092</v>
      </c>
      <c r="H23" s="43">
        <v>5.8133333333333335</v>
      </c>
      <c r="I23" s="43">
        <v>5.1785714285714288</v>
      </c>
      <c r="J23" s="43">
        <v>4.833333333333333</v>
      </c>
      <c r="K23" s="43">
        <v>3.68</v>
      </c>
      <c r="L23" s="43">
        <v>3.7586206896551726</v>
      </c>
      <c r="M23" s="43">
        <v>3.15625</v>
      </c>
      <c r="N23" s="43">
        <v>2.9567567567567568</v>
      </c>
      <c r="O23" s="43">
        <v>2.5821596244131455</v>
      </c>
      <c r="P23" s="43">
        <v>2.3459715639810428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tabSelected="1" topLeftCell="A7" workbookViewId="0">
      <selection activeCell="A4" sqref="A4:A22"/>
    </sheetView>
  </sheetViews>
  <sheetFormatPr defaultRowHeight="15" x14ac:dyDescent="0.25"/>
  <cols>
    <col min="1" max="1" width="19.28515625" customWidth="1"/>
    <col min="2" max="2" width="13.42578125" customWidth="1"/>
    <col min="3" max="3" width="16" customWidth="1"/>
    <col min="4" max="4" width="16.140625" customWidth="1"/>
    <col min="5" max="5" width="14" customWidth="1"/>
    <col min="6" max="7" width="14.140625" customWidth="1"/>
  </cols>
  <sheetData>
    <row r="1" spans="1:7" x14ac:dyDescent="0.25">
      <c r="A1" t="s">
        <v>12</v>
      </c>
    </row>
    <row r="2" spans="1:7" x14ac:dyDescent="0.25">
      <c r="D2" s="3" t="s">
        <v>18</v>
      </c>
      <c r="E2" s="3" t="s">
        <v>16</v>
      </c>
      <c r="F2" s="15" t="s">
        <v>13</v>
      </c>
      <c r="G2" s="15" t="s">
        <v>13</v>
      </c>
    </row>
    <row r="3" spans="1:7" x14ac:dyDescent="0.25">
      <c r="A3" s="15" t="s">
        <v>11</v>
      </c>
      <c r="B3" s="36" t="s">
        <v>7</v>
      </c>
      <c r="C3" s="15" t="s">
        <v>9</v>
      </c>
      <c r="D3" s="15" t="s">
        <v>19</v>
      </c>
      <c r="E3" s="15" t="s">
        <v>17</v>
      </c>
      <c r="F3" s="15" t="s">
        <v>14</v>
      </c>
      <c r="G3" s="15" t="s">
        <v>15</v>
      </c>
    </row>
    <row r="4" spans="1:7" x14ac:dyDescent="0.25">
      <c r="A4" s="44" t="s">
        <v>20</v>
      </c>
      <c r="B4" s="28">
        <v>17</v>
      </c>
      <c r="C4" s="17">
        <v>213.5</v>
      </c>
      <c r="D4" s="32"/>
      <c r="E4" s="32"/>
      <c r="F4" s="32"/>
      <c r="G4" s="32"/>
    </row>
    <row r="5" spans="1:7" x14ac:dyDescent="0.25">
      <c r="A5" s="44" t="s">
        <v>21</v>
      </c>
      <c r="B5" s="28">
        <v>20</v>
      </c>
      <c r="C5" s="17">
        <v>213.5</v>
      </c>
      <c r="D5" s="32"/>
      <c r="E5" s="32"/>
      <c r="F5" s="32"/>
      <c r="G5" s="32"/>
    </row>
    <row r="6" spans="1:7" x14ac:dyDescent="0.25">
      <c r="A6" s="44" t="s">
        <v>22</v>
      </c>
      <c r="B6" s="28">
        <v>32</v>
      </c>
      <c r="C6" s="17">
        <v>213.5</v>
      </c>
      <c r="D6" s="32"/>
      <c r="E6" s="32"/>
      <c r="F6" s="32"/>
      <c r="G6" s="32"/>
    </row>
    <row r="7" spans="1:7" x14ac:dyDescent="0.25">
      <c r="A7" s="44" t="s">
        <v>23</v>
      </c>
      <c r="B7" s="28">
        <v>33</v>
      </c>
      <c r="C7" s="17">
        <v>213.5</v>
      </c>
      <c r="D7" s="32"/>
      <c r="E7" s="32"/>
      <c r="F7" s="32"/>
      <c r="G7" s="32"/>
    </row>
    <row r="8" spans="1:7" x14ac:dyDescent="0.25">
      <c r="A8" s="44" t="s">
        <v>24</v>
      </c>
      <c r="B8" s="28">
        <v>47</v>
      </c>
      <c r="C8" s="17">
        <v>213.5</v>
      </c>
      <c r="D8" s="32"/>
      <c r="E8" s="32"/>
      <c r="F8" s="32"/>
      <c r="G8" s="32"/>
    </row>
    <row r="9" spans="1:7" x14ac:dyDescent="0.25">
      <c r="A9" s="44" t="s">
        <v>25</v>
      </c>
      <c r="B9" s="18">
        <v>13</v>
      </c>
      <c r="C9" s="17">
        <v>217</v>
      </c>
      <c r="D9" s="32"/>
      <c r="E9" s="32"/>
      <c r="F9" s="32"/>
      <c r="G9" s="32"/>
    </row>
    <row r="10" spans="1:7" x14ac:dyDescent="0.25">
      <c r="A10" s="32" t="s">
        <v>26</v>
      </c>
      <c r="B10" s="28">
        <v>31</v>
      </c>
      <c r="C10" s="17">
        <v>217</v>
      </c>
      <c r="D10" s="32"/>
      <c r="E10" s="32"/>
      <c r="F10" s="32"/>
      <c r="G10" s="32"/>
    </row>
    <row r="11" spans="1:7" x14ac:dyDescent="0.25">
      <c r="A11" s="32" t="s">
        <v>27</v>
      </c>
      <c r="B11" s="18">
        <v>117</v>
      </c>
      <c r="C11" s="17">
        <v>217</v>
      </c>
      <c r="D11" s="32"/>
      <c r="E11" s="32"/>
      <c r="F11" s="32"/>
      <c r="G11" s="32"/>
    </row>
    <row r="12" spans="1:7" x14ac:dyDescent="0.25">
      <c r="A12" s="32"/>
      <c r="B12" s="28">
        <v>52</v>
      </c>
      <c r="C12" s="17">
        <v>220</v>
      </c>
      <c r="D12" s="32"/>
      <c r="E12" s="32"/>
      <c r="F12" s="32"/>
      <c r="G12" s="32"/>
    </row>
    <row r="13" spans="1:7" x14ac:dyDescent="0.25">
      <c r="A13" s="32"/>
      <c r="B13" s="28">
        <v>53</v>
      </c>
      <c r="C13" s="17">
        <v>223.5</v>
      </c>
      <c r="D13" s="32"/>
      <c r="E13" s="32"/>
      <c r="F13" s="32"/>
      <c r="G13" s="32"/>
    </row>
    <row r="14" spans="1:7" x14ac:dyDescent="0.25">
      <c r="A14" s="32"/>
      <c r="B14" s="28">
        <v>55</v>
      </c>
      <c r="C14" s="17">
        <v>223.5</v>
      </c>
      <c r="D14" s="32"/>
      <c r="E14" s="32"/>
      <c r="F14" s="32"/>
      <c r="G14" s="32"/>
    </row>
    <row r="15" spans="1:7" x14ac:dyDescent="0.25">
      <c r="A15" s="32"/>
      <c r="B15" s="18">
        <v>79</v>
      </c>
      <c r="C15" s="17">
        <v>223.5</v>
      </c>
      <c r="D15" s="32"/>
      <c r="E15" s="32"/>
      <c r="F15" s="32"/>
      <c r="G15" s="32"/>
    </row>
    <row r="16" spans="1:7" x14ac:dyDescent="0.25">
      <c r="A16" s="32"/>
      <c r="B16" s="18">
        <v>170</v>
      </c>
      <c r="C16" s="17">
        <v>230.5</v>
      </c>
      <c r="D16" s="32"/>
      <c r="E16" s="32"/>
      <c r="F16" s="32"/>
      <c r="G16" s="32"/>
    </row>
    <row r="17" spans="1:7" x14ac:dyDescent="0.25">
      <c r="A17" s="32"/>
      <c r="B17" s="18">
        <v>208</v>
      </c>
      <c r="C17" s="38">
        <v>230.5</v>
      </c>
      <c r="D17" s="37"/>
      <c r="E17" s="37"/>
      <c r="F17" s="37"/>
      <c r="G17" s="37"/>
    </row>
    <row r="18" spans="1:7" x14ac:dyDescent="0.25">
      <c r="A18" s="10"/>
      <c r="B18" s="42" t="s">
        <v>3</v>
      </c>
      <c r="C18" s="39">
        <f>MEDIAN(C4:C17)</f>
        <v>217</v>
      </c>
      <c r="D18" s="40"/>
      <c r="E18" s="40"/>
      <c r="F18" s="40"/>
      <c r="G18" s="40"/>
    </row>
    <row r="19" spans="1:7" x14ac:dyDescent="0.25">
      <c r="A19" s="10"/>
      <c r="B19" s="42" t="s">
        <v>1</v>
      </c>
      <c r="C19" s="41">
        <f>AVERAGE(C4:C17)</f>
        <v>219.28571428571428</v>
      </c>
      <c r="D19" s="40"/>
      <c r="E19" s="40"/>
      <c r="F19" s="40"/>
      <c r="G19" s="40"/>
    </row>
    <row r="20" spans="1:7" x14ac:dyDescent="0.25">
      <c r="A20" s="10"/>
      <c r="B20" s="42" t="s">
        <v>10</v>
      </c>
      <c r="C20" s="41">
        <f>STDEV(C4:C17)</f>
        <v>6.1291054866052077</v>
      </c>
      <c r="D20" s="40"/>
      <c r="E20" s="40"/>
      <c r="F20" s="40"/>
      <c r="G20" s="40"/>
    </row>
    <row r="21" spans="1:7" x14ac:dyDescent="0.25">
      <c r="A21" s="10"/>
      <c r="B21" s="42" t="s">
        <v>5</v>
      </c>
      <c r="C21" s="39">
        <f>MIN(C4:C17)</f>
        <v>213.5</v>
      </c>
      <c r="D21" s="40"/>
      <c r="E21" s="40"/>
      <c r="F21" s="40"/>
      <c r="G21" s="40"/>
    </row>
    <row r="22" spans="1:7" x14ac:dyDescent="0.25">
      <c r="A22" s="10"/>
      <c r="B22" s="42" t="s">
        <v>6</v>
      </c>
      <c r="C22" s="39">
        <f>MAX(C4:C17)</f>
        <v>230.5</v>
      </c>
      <c r="D22" s="40"/>
      <c r="E22" s="40"/>
      <c r="F22" s="40"/>
      <c r="G22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mass_g</vt:lpstr>
      <vt:lpstr>wingchord_mm</vt:lpstr>
      <vt:lpstr>body_condition (g per mm)</vt:lpstr>
      <vt:lpstr>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Hyrenbach</dc:creator>
  <cp:lastModifiedBy>David Hyrenbach</cp:lastModifiedBy>
  <dcterms:created xsi:type="dcterms:W3CDTF">2014-11-18T22:27:23Z</dcterms:created>
  <dcterms:modified xsi:type="dcterms:W3CDTF">2018-10-30T00:12:35Z</dcterms:modified>
</cp:coreProperties>
</file>